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cf42d7798b837846/PhD NINETEENTH CENTURY ART/POST VIVA PHD/Appendices Adelman Victorian Brighton Collectors PhD/"/>
    </mc:Choice>
  </mc:AlternateContent>
  <xr:revisionPtr revIDLastSave="469" documentId="8_{B5FDEF4A-402C-443B-B073-A3828568EEDA}" xr6:coauthVersionLast="47" xr6:coauthVersionMax="47" xr10:uidLastSave="{0F36535A-A55D-49B2-A948-3B21E51FC8C7}"/>
  <bookViews>
    <workbookView xWindow="-120" yWindow="-120" windowWidth="29040" windowHeight="15840" tabRatio="721" activeTab="3" xr2:uid="{8DDBC1E5-2BB0-4DBF-B0C6-7AEC643C7D08}"/>
  </bookViews>
  <sheets>
    <sheet name="i. Artist alphabetical" sheetId="6" r:id="rId1"/>
    <sheet name="ii. Trist catalogue" sheetId="5" r:id="rId2"/>
    <sheet name="iii. Chronological" sheetId="3" r:id="rId3"/>
    <sheet name="iv. Taste" sheetId="1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 i="15" l="1"/>
  <c r="M18" i="15"/>
  <c r="I19" i="15"/>
  <c r="M19" i="15"/>
  <c r="I20" i="15"/>
  <c r="M20" i="15"/>
  <c r="I21" i="15"/>
  <c r="M21" i="15"/>
  <c r="I22" i="15"/>
  <c r="M22" i="15"/>
  <c r="I23" i="15"/>
  <c r="E150" i="15"/>
  <c r="F150" i="15"/>
  <c r="M23" i="15" l="1"/>
  <c r="N19" i="15" s="1"/>
  <c r="N20" i="15"/>
  <c r="N21" i="15"/>
  <c r="N22" i="15"/>
  <c r="N18" i="15"/>
  <c r="I25" i="15"/>
  <c r="J23" i="15" s="1"/>
  <c r="D12" i="6"/>
  <c r="D13" i="6" s="1"/>
  <c r="J21" i="15" l="1"/>
  <c r="J20" i="15"/>
  <c r="N23" i="15"/>
  <c r="J24" i="15"/>
  <c r="J18" i="15"/>
  <c r="J19" i="15"/>
  <c r="J22" i="15"/>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6" i="3" s="1"/>
  <c r="A147" i="3" s="1"/>
  <c r="A148" i="3" s="1"/>
  <c r="A149" i="3" s="1"/>
  <c r="K152" i="6" l="1"/>
  <c r="J153" i="6" s="1"/>
  <c r="J152" i="6"/>
  <c r="J151" i="6" s="1"/>
  <c r="Y39" i="3" l="1"/>
  <c r="Y29" i="3"/>
  <c r="Y19" i="3"/>
  <c r="Y9" i="3"/>
  <c r="T7" i="3" l="1"/>
  <c r="T8" i="3" s="1"/>
  <c r="T9" i="3" s="1"/>
  <c r="T10" i="3" s="1"/>
  <c r="T11" i="3" s="1"/>
  <c r="T12" i="3" s="1"/>
  <c r="T13" i="3" s="1"/>
  <c r="T14" i="3" s="1"/>
  <c r="T15" i="3" s="1"/>
  <c r="T16" i="3" s="1"/>
  <c r="T17" i="3" s="1"/>
  <c r="T18" i="3" s="1"/>
  <c r="T19" i="3" s="1"/>
  <c r="T20" i="3" s="1"/>
  <c r="T21" i="3" s="1"/>
  <c r="T22" i="3" s="1"/>
  <c r="T23" i="3" s="1"/>
  <c r="T24" i="3" s="1"/>
  <c r="T25" i="3" s="1"/>
  <c r="T26" i="3" s="1"/>
  <c r="T27" i="3" s="1"/>
  <c r="T28" i="3" s="1"/>
  <c r="T29" i="3" s="1"/>
  <c r="T30" i="3" s="1"/>
  <c r="T31" i="3" s="1"/>
  <c r="T32" i="3" s="1"/>
  <c r="T33" i="3" s="1"/>
  <c r="T34" i="3" s="1"/>
  <c r="T35" i="3" s="1"/>
  <c r="T36" i="3" s="1"/>
  <c r="T37" i="3" s="1"/>
  <c r="T38" i="3" s="1"/>
  <c r="T39" i="3" s="1"/>
  <c r="T40" i="3" s="1"/>
  <c r="T41" i="3" s="1"/>
  <c r="T42" i="3" s="1"/>
  <c r="P31" i="3"/>
  <c r="P104" i="3"/>
  <c r="P82" i="3"/>
  <c r="P73" i="3"/>
  <c r="P62" i="3"/>
  <c r="P47" i="3"/>
  <c r="P37" i="3"/>
  <c r="P22" i="3"/>
  <c r="P18" i="3"/>
  <c r="P13" i="3"/>
  <c r="O152" i="6" l="1"/>
  <c r="N152" i="6"/>
  <c r="M153" i="6" s="1"/>
  <c r="M152" i="6"/>
  <c r="Q153" i="5"/>
  <c r="P153" i="5"/>
  <c r="O154" i="5" s="1"/>
  <c r="O153" i="5"/>
  <c r="M153" i="5"/>
  <c r="L152" i="5"/>
</calcChain>
</file>

<file path=xl/sharedStrings.xml><?xml version="1.0" encoding="utf-8"?>
<sst xmlns="http://schemas.openxmlformats.org/spreadsheetml/2006/main" count="2036" uniqueCount="479">
  <si>
    <t>Artist</t>
  </si>
  <si>
    <t>Title</t>
  </si>
  <si>
    <t xml:space="preserve">Date </t>
  </si>
  <si>
    <t>No</t>
  </si>
  <si>
    <t>The Farmer's Wife and the Raven</t>
  </si>
  <si>
    <t>Henry VIII and his Wives</t>
  </si>
  <si>
    <t>The Triumph of Bacchus in the Style of Rubens</t>
  </si>
  <si>
    <t>Notes</t>
  </si>
  <si>
    <t xml:space="preserve">Twilight </t>
  </si>
  <si>
    <t>£</t>
  </si>
  <si>
    <t>s</t>
  </si>
  <si>
    <t>d</t>
  </si>
  <si>
    <t>Bunney JW</t>
  </si>
  <si>
    <t>Spring Morning in the Boboli Gardens, Florence</t>
  </si>
  <si>
    <t>Donaldson AB</t>
  </si>
  <si>
    <t>At a Cardinal's Villa Rome</t>
  </si>
  <si>
    <t>Goodwin A</t>
  </si>
  <si>
    <t>Durham</t>
  </si>
  <si>
    <t>Hemy N</t>
  </si>
  <si>
    <t>Boyce GP</t>
  </si>
  <si>
    <t>Calm at Sea</t>
  </si>
  <si>
    <t>Sunset at Sea</t>
  </si>
  <si>
    <t>Arundel Park</t>
  </si>
  <si>
    <t>Holloway CE</t>
  </si>
  <si>
    <t>At the Grays: Moonlight</t>
  </si>
  <si>
    <t>Hunt W</t>
  </si>
  <si>
    <t>Shells</t>
  </si>
  <si>
    <t>sepia</t>
  </si>
  <si>
    <t>Burne Jones E</t>
  </si>
  <si>
    <t>?</t>
  </si>
  <si>
    <t>Details</t>
  </si>
  <si>
    <t>20x24ins</t>
  </si>
  <si>
    <t>Legros A</t>
  </si>
  <si>
    <t>Study of a Priest's Head</t>
  </si>
  <si>
    <t>RA 1865</t>
  </si>
  <si>
    <t>Gogin</t>
  </si>
  <si>
    <t>Tale of Two Cities</t>
  </si>
  <si>
    <t>Prout S</t>
  </si>
  <si>
    <t>Entrance to the Cathedral at Ulm</t>
  </si>
  <si>
    <t>Raven JS</t>
  </si>
  <si>
    <t>Rossetti DG</t>
  </si>
  <si>
    <t xml:space="preserve">Michael Scott's Wooing </t>
  </si>
  <si>
    <t>Lilith</t>
  </si>
  <si>
    <t>Stanfield C</t>
  </si>
  <si>
    <t>A Stranded Lugger</t>
  </si>
  <si>
    <t>A Harbour Scene</t>
  </si>
  <si>
    <t>Going Off to the Frigate</t>
  </si>
  <si>
    <t>Varley J</t>
  </si>
  <si>
    <t>Devil's Bridge</t>
  </si>
  <si>
    <t>Varely J</t>
  </si>
  <si>
    <t>Barmouth, North Wales</t>
  </si>
  <si>
    <t>from Lady Lawley's Collection</t>
  </si>
  <si>
    <t>Battersea</t>
  </si>
  <si>
    <t>Portrait of an Old Lady, and coat of arms</t>
  </si>
  <si>
    <t>Interior with figures</t>
  </si>
  <si>
    <t>A landscape with castle</t>
  </si>
  <si>
    <t xml:space="preserve">Lebrun </t>
  </si>
  <si>
    <t>The Madonna and Child</t>
  </si>
  <si>
    <t>Anthony M</t>
  </si>
  <si>
    <t>Estella, Spain</t>
  </si>
  <si>
    <t>In the Valley Mont Dore, Auvergne</t>
  </si>
  <si>
    <t>Le Crux de los Castillos</t>
  </si>
  <si>
    <t xml:space="preserve">Archer J </t>
  </si>
  <si>
    <t>How the Little Lady Stood to Velazquez</t>
  </si>
  <si>
    <t>Barclay E</t>
  </si>
  <si>
    <t>By the River's Side</t>
  </si>
  <si>
    <t>ex at RA 1871</t>
  </si>
  <si>
    <t>Bennett</t>
  </si>
  <si>
    <t>Poynings, sussex</t>
  </si>
  <si>
    <t>Brett Miss</t>
  </si>
  <si>
    <t>Foxgloves</t>
  </si>
  <si>
    <t>Eliajah and the Widow's Son</t>
  </si>
  <si>
    <t xml:space="preserve">King Renes Second Honeymoon </t>
  </si>
  <si>
    <t>21x13.4</t>
  </si>
  <si>
    <t>Burton WS</t>
  </si>
  <si>
    <t>Carrick JM</t>
  </si>
  <si>
    <t>Nice</t>
  </si>
  <si>
    <t>ex at RA 1860</t>
  </si>
  <si>
    <t>The Maritime Alps and Valley of the Paglione near Nice</t>
  </si>
  <si>
    <t>ex at RA 1865</t>
  </si>
  <si>
    <t>The Alhambra and Sierra Nevada, Granad, Spain</t>
  </si>
  <si>
    <t>Granada from the Ramparts of the Alhambra</t>
  </si>
  <si>
    <t>ex at RA 1870</t>
  </si>
  <si>
    <t>Chare Lader, nr Land's End, Cornwall</t>
  </si>
  <si>
    <t>Ulleswater</t>
  </si>
  <si>
    <t>A Windmill</t>
  </si>
  <si>
    <t>Costa G</t>
  </si>
  <si>
    <t>Thrashing in the Campagna, Rome</t>
  </si>
  <si>
    <t>Leghorn</t>
  </si>
  <si>
    <t>Sunset on the Arno</t>
  </si>
  <si>
    <t>Sleep</t>
  </si>
  <si>
    <t>Couldery HH</t>
  </si>
  <si>
    <t>Friends in Prosperity</t>
  </si>
  <si>
    <t>Cox D</t>
  </si>
  <si>
    <t>A View near A Village with cornfield and windmill</t>
  </si>
  <si>
    <t>Deighton WE</t>
  </si>
  <si>
    <t xml:space="preserve">Mount Orguel, Jersey </t>
  </si>
  <si>
    <t>15x19</t>
  </si>
  <si>
    <t>Florence</t>
  </si>
  <si>
    <t>Benham Hay Mrs</t>
  </si>
  <si>
    <t>A Fioraja Awaiting the Signora</t>
  </si>
  <si>
    <t xml:space="preserve">Sephton GH </t>
  </si>
  <si>
    <t>Pot-Pourri</t>
  </si>
  <si>
    <t>Hemy CN</t>
  </si>
  <si>
    <t>At the Shrine</t>
  </si>
  <si>
    <t>Hennessy WJ</t>
  </si>
  <si>
    <t xml:space="preserve">Spring, Calvados </t>
  </si>
  <si>
    <t>ex at Grosvenor Gall 1882</t>
  </si>
  <si>
    <t>On the Thames</t>
  </si>
  <si>
    <t>Hook B</t>
  </si>
  <si>
    <t xml:space="preserve">Iona Just Before the Gloaming </t>
  </si>
  <si>
    <t>ex at RA 1886</t>
  </si>
  <si>
    <t>Hughes A</t>
  </si>
  <si>
    <t>Beauty and the Beast</t>
  </si>
  <si>
    <t xml:space="preserve">The Mower </t>
  </si>
  <si>
    <t>63a</t>
  </si>
  <si>
    <t>Home from the Sea</t>
  </si>
  <si>
    <t>Bluebells at Holmewood</t>
  </si>
  <si>
    <t>Good Night</t>
  </si>
  <si>
    <t>ex at RA 1866</t>
  </si>
  <si>
    <t>Dort</t>
  </si>
  <si>
    <t>The Milkmaid at Maytime</t>
  </si>
  <si>
    <t>Springtide</t>
  </si>
  <si>
    <t>Stoke Pogis Churchyard</t>
  </si>
  <si>
    <t>Minerva</t>
  </si>
  <si>
    <t>Silver and Gold</t>
  </si>
  <si>
    <t>40x36</t>
  </si>
  <si>
    <t xml:space="preserve">The King's Orchard </t>
  </si>
  <si>
    <t>The Sisters Three</t>
  </si>
  <si>
    <t>The Font 'Then by a sunbeam...'</t>
  </si>
  <si>
    <t>Knewstub W</t>
  </si>
  <si>
    <t>A Reverie</t>
  </si>
  <si>
    <t xml:space="preserve">Leader BW </t>
  </si>
  <si>
    <t>Bettws-Y-Coed Church</t>
  </si>
  <si>
    <t>p from artist</t>
  </si>
  <si>
    <t>Bettws-Y-Coed Church and River</t>
  </si>
  <si>
    <t>Pont-Y-Pair</t>
  </si>
  <si>
    <t xml:space="preserve">Legros A </t>
  </si>
  <si>
    <t>Sir Thomas More Showing Some of Holbein's Pictures to Henry VIII</t>
  </si>
  <si>
    <t>ex at RA 1868</t>
  </si>
  <si>
    <t xml:space="preserve">The Communion </t>
  </si>
  <si>
    <t>ex at RA 1867</t>
  </si>
  <si>
    <t>A Spanish Choir</t>
  </si>
  <si>
    <t>Leighton Sir F</t>
  </si>
  <si>
    <t>Capri: Sunrise</t>
  </si>
  <si>
    <t>Leslie GD</t>
  </si>
  <si>
    <t>Marguerite</t>
  </si>
  <si>
    <t>p from artist 1866</t>
  </si>
  <si>
    <t xml:space="preserve">Matilda </t>
  </si>
  <si>
    <t xml:space="preserve">ex at RA 1860 </t>
  </si>
  <si>
    <t>Mason G</t>
  </si>
  <si>
    <t>The Milkmaid</t>
  </si>
  <si>
    <t>ex RA 1871 and Int Exhib Paris 1878</t>
  </si>
  <si>
    <t>Moore A</t>
  </si>
  <si>
    <t>Pomegranates</t>
  </si>
  <si>
    <t>Morris PR</t>
  </si>
  <si>
    <t>A Squally Day</t>
  </si>
  <si>
    <t xml:space="preserve">Study of Heads for the Communion </t>
  </si>
  <si>
    <t>ex RA 1865</t>
  </si>
  <si>
    <t xml:space="preserve">Muller </t>
  </si>
  <si>
    <t>A Landscape</t>
  </si>
  <si>
    <t>Paolo S</t>
  </si>
  <si>
    <t>Bellagio di Como</t>
  </si>
  <si>
    <t>Via di Brezzonico, Lago di Como</t>
  </si>
  <si>
    <t>On the Lake of Como: monk and children</t>
  </si>
  <si>
    <t>Venice</t>
  </si>
  <si>
    <t>Bellagio, Como</t>
  </si>
  <si>
    <t>Boys and Boats, Como</t>
  </si>
  <si>
    <t xml:space="preserve">Visit of Cardinal Pozzobonnelli to the Abbey of Chiaravalle, Lombardy, in 1750 </t>
  </si>
  <si>
    <t>Pessina G</t>
  </si>
  <si>
    <t>Pyne JB</t>
  </si>
  <si>
    <t>Cologne: Sunset</t>
  </si>
  <si>
    <t>Richmond WB</t>
  </si>
  <si>
    <t>Classical figures in a Landscape</t>
  </si>
  <si>
    <t>La Castagnetta</t>
  </si>
  <si>
    <t xml:space="preserve">Portrait of Mrs Herbert </t>
  </si>
  <si>
    <t>Queen of Hearts</t>
  </si>
  <si>
    <t>King Renes Honeymoon</t>
  </si>
  <si>
    <t>p 1864</t>
  </si>
  <si>
    <t>A Design for a Window</t>
  </si>
  <si>
    <t>Oxen Ploughing</t>
  </si>
  <si>
    <t>Smallfield F</t>
  </si>
  <si>
    <t>Early Lovers</t>
  </si>
  <si>
    <t>Storey GA</t>
  </si>
  <si>
    <t>Saying Grace</t>
  </si>
  <si>
    <t>33x43</t>
  </si>
  <si>
    <t>RA 1868</t>
  </si>
  <si>
    <t>113a</t>
  </si>
  <si>
    <t>Head of a Spanish Peasant Girl - a study</t>
  </si>
  <si>
    <t>Alma Tadema L</t>
  </si>
  <si>
    <t>An Interior Belgium</t>
  </si>
  <si>
    <t>Walton F</t>
  </si>
  <si>
    <t>Pasture Woods near Shere: Summer's Evening</t>
  </si>
  <si>
    <t>12x24</t>
  </si>
  <si>
    <t>RA 1869</t>
  </si>
  <si>
    <t>Victory in the Balance</t>
  </si>
  <si>
    <t xml:space="preserve">18x14 </t>
  </si>
  <si>
    <t>Williams W</t>
  </si>
  <si>
    <t>North Wales</t>
  </si>
  <si>
    <t>CR 35.2</t>
  </si>
  <si>
    <t>Enid and Geraint</t>
  </si>
  <si>
    <t>CR 56.4</t>
  </si>
  <si>
    <r>
      <rPr>
        <sz val="9"/>
        <color rgb="FFC00000"/>
        <rFont val="Calibri"/>
        <family val="2"/>
        <scheme val="minor"/>
      </rPr>
      <t>CR 59</t>
    </r>
    <r>
      <rPr>
        <sz val="9"/>
        <color theme="1"/>
        <rFont val="Calibri"/>
        <family val="2"/>
        <scheme val="minor"/>
      </rPr>
      <t xml:space="preserve"> ex at RA 1864</t>
    </r>
  </si>
  <si>
    <t xml:space="preserve">Mrs Trist and Son </t>
  </si>
  <si>
    <t>CR 63.2</t>
  </si>
  <si>
    <r>
      <rPr>
        <sz val="9"/>
        <color rgb="FFC00000"/>
        <rFont val="Calibri"/>
        <family val="2"/>
        <scheme val="minor"/>
      </rPr>
      <t xml:space="preserve">CR 69 </t>
    </r>
    <r>
      <rPr>
        <sz val="9"/>
        <color theme="1"/>
        <rFont val="Calibri"/>
        <family val="2"/>
        <scheme val="minor"/>
      </rPr>
      <t>ex at Dublin Int Ex 1865</t>
    </r>
  </si>
  <si>
    <r>
      <rPr>
        <sz val="9"/>
        <color rgb="FFC00000"/>
        <rFont val="Calibri"/>
        <family val="2"/>
        <scheme val="minor"/>
      </rPr>
      <t xml:space="preserve">CR 71.2 </t>
    </r>
    <r>
      <rPr>
        <sz val="9"/>
        <color theme="1"/>
        <rFont val="Calibri"/>
        <family val="2"/>
        <scheme val="minor"/>
      </rPr>
      <t>ex at RA 1866</t>
    </r>
  </si>
  <si>
    <t>CR 111</t>
  </si>
  <si>
    <t>CR 170</t>
  </si>
  <si>
    <t>CR 154</t>
  </si>
  <si>
    <t xml:space="preserve">Mr Trist and Mrs Herbert Trist </t>
  </si>
  <si>
    <t>CR 153 gifted 1876</t>
  </si>
  <si>
    <r>
      <rPr>
        <sz val="9"/>
        <color rgb="FFC00000"/>
        <rFont val="Calibri"/>
        <family val="2"/>
        <scheme val="minor"/>
      </rPr>
      <t xml:space="preserve">CR 60 The Font </t>
    </r>
    <r>
      <rPr>
        <sz val="9"/>
        <color theme="1"/>
        <rFont val="Calibri"/>
        <family val="2"/>
        <scheme val="minor"/>
      </rPr>
      <t>ex at RA 1864</t>
    </r>
  </si>
  <si>
    <t>The Wanderer Found/The Lost Child</t>
  </si>
  <si>
    <t>CR 87.2</t>
  </si>
  <si>
    <t>CR 110 and Arthur Hughes</t>
  </si>
  <si>
    <t xml:space="preserve">As You Like It/Summer is a Coming </t>
  </si>
  <si>
    <t>CR 177</t>
  </si>
  <si>
    <t>JHTNo</t>
  </si>
  <si>
    <t>Date</t>
  </si>
  <si>
    <t>Painted</t>
  </si>
  <si>
    <t>Bought</t>
  </si>
  <si>
    <t xml:space="preserve">Bought </t>
  </si>
  <si>
    <t>Sold</t>
  </si>
  <si>
    <t>from ?</t>
  </si>
  <si>
    <t>artist</t>
  </si>
  <si>
    <r>
      <rPr>
        <sz val="9"/>
        <color rgb="FFC00000"/>
        <rFont val="Calibri"/>
        <family val="2"/>
        <scheme val="minor"/>
      </rPr>
      <t>CR 33</t>
    </r>
    <r>
      <rPr>
        <sz val="9"/>
        <color theme="1"/>
        <rFont val="Calibri"/>
        <family val="2"/>
        <scheme val="minor"/>
      </rPr>
      <t xml:space="preserve"> ex at RA 1863, and Int Ex Dublin 1865; extra £10 5s paid for ?</t>
    </r>
  </si>
  <si>
    <t>ex at International Exhib 1862, painted in 1858 or 1862 ?</t>
  </si>
  <si>
    <t>Hay JB Mrs</t>
  </si>
  <si>
    <t xml:space="preserve">Flower Girl of Florence </t>
  </si>
  <si>
    <t>Wells Augusta Miss</t>
  </si>
  <si>
    <t xml:space="preserve">Sale </t>
  </si>
  <si>
    <t>RA</t>
  </si>
  <si>
    <t>Rossetti also credited with selling to Trist</t>
  </si>
  <si>
    <t>Portrait Mrs ??</t>
  </si>
  <si>
    <t>Exhib Btn</t>
  </si>
  <si>
    <t>Button, B</t>
  </si>
  <si>
    <t>Leighton</t>
  </si>
  <si>
    <t>Houses in Staffordshire Landscape</t>
  </si>
  <si>
    <t>Hughes</t>
  </si>
  <si>
    <t>Holmwood at Sunset</t>
  </si>
  <si>
    <t>gift</t>
  </si>
  <si>
    <t>Lamentation</t>
  </si>
  <si>
    <t xml:space="preserve">Leighton </t>
  </si>
  <si>
    <t>Leathart</t>
  </si>
  <si>
    <t>Button</t>
  </si>
  <si>
    <t>Diplock</t>
  </si>
  <si>
    <t>artist/Goodwin</t>
  </si>
  <si>
    <t>Girl with helmet</t>
  </si>
  <si>
    <t>gift from artist</t>
  </si>
  <si>
    <t>British Society</t>
  </si>
  <si>
    <t>Morris/Hill</t>
  </si>
  <si>
    <t>Trist JH</t>
  </si>
  <si>
    <t xml:space="preserve">Grange bridge </t>
  </si>
  <si>
    <t xml:space="preserve">Strathay ?? bridge </t>
  </si>
  <si>
    <t>Canterbury</t>
  </si>
  <si>
    <t>Beeding Church</t>
  </si>
  <si>
    <t>Kingley Vale</t>
  </si>
  <si>
    <t>Coldharbour ? Church</t>
  </si>
  <si>
    <t>Dresden</t>
  </si>
  <si>
    <t xml:space="preserve">Button </t>
  </si>
  <si>
    <t>Jeffries</t>
  </si>
  <si>
    <t>Cissbury</t>
  </si>
  <si>
    <t xml:space="preserve">Daddy's Hole Plain or Torquay </t>
  </si>
  <si>
    <t>Gainsborough ?</t>
  </si>
  <si>
    <t>Trist, George</t>
  </si>
  <si>
    <t>CR 62, gift</t>
  </si>
  <si>
    <t>CR 86, a gift</t>
  </si>
  <si>
    <t>Guy of Warwick</t>
  </si>
  <si>
    <t>???</t>
  </si>
  <si>
    <t>artist/RA</t>
  </si>
  <si>
    <t>Exhibition at RA, 1870; Christies suggest painted 1864</t>
  </si>
  <si>
    <t xml:space="preserve">artist </t>
  </si>
  <si>
    <t>St Katherine's nr Guildford</t>
  </si>
  <si>
    <t>artist/Brown</t>
  </si>
  <si>
    <t>Mr Cash</t>
  </si>
  <si>
    <t>Holman</t>
  </si>
  <si>
    <t>Hollman</t>
  </si>
  <si>
    <t>engraving by G Stubbs'</t>
  </si>
  <si>
    <t>small landscape in deep frame</t>
  </si>
  <si>
    <t>Welby</t>
  </si>
  <si>
    <t>Portrait of JHT</t>
  </si>
  <si>
    <t>1886?</t>
  </si>
  <si>
    <t>Sephton GH</t>
  </si>
  <si>
    <t>shop</t>
  </si>
  <si>
    <t>artist ?</t>
  </si>
  <si>
    <t>Venice or laughs and smiles ???</t>
  </si>
  <si>
    <t>Schott Mrs S</t>
  </si>
  <si>
    <t>Schott/Monkhouse</t>
  </si>
  <si>
    <t>Revill</t>
  </si>
  <si>
    <t>Hook</t>
  </si>
  <si>
    <t>Trist, Ellen</t>
  </si>
  <si>
    <t>Christies</t>
  </si>
  <si>
    <t>Exhibited at the Dudley Gallery HCT</t>
  </si>
  <si>
    <t>gift HCT</t>
  </si>
  <si>
    <t>HCT</t>
  </si>
  <si>
    <t>ex at RA 1864, HCT</t>
  </si>
  <si>
    <t>ex at RA 1871 HCT</t>
  </si>
  <si>
    <t xml:space="preserve">RA 1862 </t>
  </si>
  <si>
    <t>Dudley Gallery 1870</t>
  </si>
  <si>
    <t>Threshing in the Campagna</t>
  </si>
  <si>
    <r>
      <rPr>
        <sz val="9"/>
        <color rgb="FFC00000"/>
        <rFont val="Calibri"/>
        <family val="2"/>
        <scheme val="minor"/>
      </rPr>
      <t>CR 106</t>
    </r>
    <r>
      <rPr>
        <sz val="9"/>
        <color theme="1"/>
        <rFont val="Calibri"/>
        <family val="2"/>
        <scheme val="minor"/>
      </rPr>
      <t xml:space="preserve"> ex at RA, 1872, also Poll the Milkmaid</t>
    </r>
  </si>
  <si>
    <r>
      <rPr>
        <sz val="9"/>
        <color rgb="FFFF0000"/>
        <rFont val="Calibri"/>
        <family val="2"/>
        <scheme val="minor"/>
      </rPr>
      <t>CR 55.3</t>
    </r>
    <r>
      <rPr>
        <sz val="9"/>
        <color theme="1"/>
        <rFont val="Calibri"/>
        <family val="2"/>
        <scheme val="minor"/>
      </rPr>
      <t xml:space="preserve"> sold on before JHT death</t>
    </r>
  </si>
  <si>
    <t>Carrick JM/Hughes</t>
  </si>
  <si>
    <t>Holmwood at Sunset/Gypsies</t>
  </si>
  <si>
    <t>Battle of Hastings</t>
  </si>
  <si>
    <t>CR 112 gift</t>
  </si>
  <si>
    <r>
      <rPr>
        <sz val="9"/>
        <color rgb="FFFF0000"/>
        <rFont val="Calibri"/>
        <family val="2"/>
        <scheme val="minor"/>
      </rPr>
      <t>CR 52</t>
    </r>
    <r>
      <rPr>
        <sz val="9"/>
        <rFont val="Calibri"/>
        <family val="2"/>
        <scheme val="minor"/>
      </rPr>
      <t xml:space="preserve"> unlocated, not at sale </t>
    </r>
  </si>
  <si>
    <t xml:space="preserve">Hughes A </t>
  </si>
  <si>
    <t>A Windmill *</t>
  </si>
  <si>
    <t>Beauty and the Beast*</t>
  </si>
  <si>
    <t>Bluebells at Holmewood*</t>
  </si>
  <si>
    <t>Enid and Geraint*</t>
  </si>
  <si>
    <t>Good Night*</t>
  </si>
  <si>
    <t>Holmwood at Sunset/Gipsies*</t>
  </si>
  <si>
    <t>Home from the Sea*</t>
  </si>
  <si>
    <t>Mr Trist and Mrs Herbert Trist*</t>
  </si>
  <si>
    <t xml:space="preserve">Mrs Trist and Son* </t>
  </si>
  <si>
    <t>The Milkmaid at Maytime*</t>
  </si>
  <si>
    <t>Silver and Gold*</t>
  </si>
  <si>
    <t>As You Like It/Summer is a Coming*</t>
  </si>
  <si>
    <t>The Font 'Then by a sunbeam...'*</t>
  </si>
  <si>
    <t>The King's Orchard *</t>
  </si>
  <si>
    <t>The Wanderer Found/The Lost Child*</t>
  </si>
  <si>
    <t xml:space="preserve">The Mower* </t>
  </si>
  <si>
    <t>bought on recommendation from Hughes re benefit fund</t>
  </si>
  <si>
    <t>Hughes A/Carrick</t>
  </si>
  <si>
    <t>Elijah's Sacrifice</t>
  </si>
  <si>
    <t>sold to Leathart in 1868; had been at RA</t>
  </si>
  <si>
    <r>
      <t xml:space="preserve">CR 65 </t>
    </r>
    <r>
      <rPr>
        <sz val="9"/>
        <rFont val="Calibri"/>
        <family val="2"/>
        <scheme val="minor"/>
      </rPr>
      <t>Christie's suggests made 1863</t>
    </r>
  </si>
  <si>
    <t>RA 1860, engraved in Art Journal, Raven exhibition 1878</t>
  </si>
  <si>
    <t xml:space="preserve">Twilight, figure by CJ Lidderdale ? </t>
  </si>
  <si>
    <t>Blackberry Gathering</t>
  </si>
  <si>
    <t>ex RA 1871 and Burlington Fine Arts Club 1873</t>
  </si>
  <si>
    <t>1870?</t>
  </si>
  <si>
    <t>exhibited at Burlington House 1883 HCT bought this and lot 19 together</t>
  </si>
  <si>
    <t>ex at RA 1862</t>
  </si>
  <si>
    <t>Hay Mrs JB</t>
  </si>
  <si>
    <t xml:space="preserve">Hay Mrs JB </t>
  </si>
  <si>
    <t>Incumbrances</t>
  </si>
  <si>
    <t>artist/Rossetti</t>
  </si>
  <si>
    <t>clearly sold on or part-exchanged for 'A Reverie' ??</t>
  </si>
  <si>
    <t>Schott = Fanny Cornforth</t>
  </si>
  <si>
    <t>Dates</t>
  </si>
  <si>
    <t>Born</t>
  </si>
  <si>
    <t>died</t>
  </si>
  <si>
    <t>Probate</t>
  </si>
  <si>
    <t>probate unclear</t>
  </si>
  <si>
    <t>Albert Goodwin executor</t>
  </si>
  <si>
    <t>u</t>
  </si>
  <si>
    <t>Brown F Maddox</t>
  </si>
  <si>
    <t>Trist Purchasing Summary</t>
  </si>
  <si>
    <t>Total Value</t>
  </si>
  <si>
    <t>Year</t>
  </si>
  <si>
    <t>Lebrun ?</t>
  </si>
  <si>
    <t>GCT. Evidence of there being four in 1868: see JHT to FMB</t>
  </si>
  <si>
    <t>HCT, the 1868 paintings referred to in letter to FMB</t>
  </si>
  <si>
    <t>Coast scene</t>
  </si>
  <si>
    <t>Derwent Water</t>
  </si>
  <si>
    <t>Old Ships</t>
  </si>
  <si>
    <t>Guardroom</t>
  </si>
  <si>
    <t>Burlingham ??</t>
  </si>
  <si>
    <t>Ships</t>
  </si>
  <si>
    <t>Portrait of Gainsborough ?</t>
  </si>
  <si>
    <t>River Scene</t>
  </si>
  <si>
    <t>Classical figures, nudes in Landscape</t>
  </si>
  <si>
    <t>Classical landscape with figures &amp; calves</t>
  </si>
  <si>
    <t>Calves</t>
  </si>
  <si>
    <t>Castle on River</t>
  </si>
  <si>
    <t>Raven, Thomas</t>
  </si>
  <si>
    <t>Raven , Thomas</t>
  </si>
  <si>
    <t>Burlingham</t>
  </si>
  <si>
    <t>147?</t>
  </si>
  <si>
    <t>Where</t>
  </si>
  <si>
    <t>RA/ARA</t>
  </si>
  <si>
    <t>Ivy Cottage, Staines 1862, New Wandsworth 1863, Windsor Lodge, Putney 1866, Fulham 1872, Kew Green 1906</t>
  </si>
  <si>
    <t>Regent's Park but Hughes provided painting</t>
  </si>
  <si>
    <t>Moved to London from Scotland 1864, died in Haslemere</t>
  </si>
  <si>
    <t>RSA</t>
  </si>
  <si>
    <t xml:space="preserve">West House, Chelsea from 1870 to end of life; Philip Webb design </t>
  </si>
  <si>
    <t>Maidstone c1861-1870</t>
  </si>
  <si>
    <t>The Lawn, Hampstead from 1859 ?</t>
  </si>
  <si>
    <t>Grove Terrace, Kentish Town until 1866; then 37, Fitzroy Square</t>
  </si>
  <si>
    <t>London prob until 1868-1876 worked in Italy</t>
  </si>
  <si>
    <t>London, member of the Hogarth Club</t>
  </si>
  <si>
    <t>in 1870s lived and worked in Italy but exhibited in London</t>
  </si>
  <si>
    <t>Kensington, London ?; studied at RA of Arts</t>
  </si>
  <si>
    <t>London, studied with Hughes and FMB</t>
  </si>
  <si>
    <t>returned to London in 1870s after studying in Antwerp</t>
  </si>
  <si>
    <t>ARA 1898 RA 1910</t>
  </si>
  <si>
    <t>1870 moved to London</t>
  </si>
  <si>
    <t>Chelsea studio, London in 1897</t>
  </si>
  <si>
    <t>Witley, Surrey from 1857</t>
  </si>
  <si>
    <t>lived in DGR's house Cheyne Walk, Chelsea until split in 1865</t>
  </si>
  <si>
    <t>Whittington, nr Worcester 1862-1890 when he moved to Gomshall</t>
  </si>
  <si>
    <t>London</t>
  </si>
  <si>
    <t>Leighton House, Holland Park</t>
  </si>
  <si>
    <t>ARA 1868, RA 1876</t>
  </si>
  <si>
    <t>ARA</t>
  </si>
  <si>
    <t>London; specifically,  1877-1891 lived in Holland Lane, Kensington</t>
  </si>
  <si>
    <t>lived in Italy; so where did Trist buy his works..?</t>
  </si>
  <si>
    <t>Moved to London in 1864 from Staffs; Hammersmith at Westbourne House and then Theresa Terrace, Ham; Leighton supported Mason financially; Costa an influence</t>
  </si>
  <si>
    <t>Space</t>
  </si>
  <si>
    <t>Library</t>
  </si>
  <si>
    <t>Drawing room</t>
  </si>
  <si>
    <t xml:space="preserve">Hall </t>
  </si>
  <si>
    <t>Bedrooms</t>
  </si>
  <si>
    <t>13 Goldsmid Road</t>
  </si>
  <si>
    <t>Dining room</t>
  </si>
  <si>
    <t>22 Vernon Terrace</t>
  </si>
  <si>
    <t>Genre</t>
  </si>
  <si>
    <t>Style</t>
  </si>
  <si>
    <t>a sketch only; a gift</t>
  </si>
  <si>
    <t>ARA 1877</t>
  </si>
  <si>
    <t>encouraged by Holman Hunt; London d. Maida Vale</t>
  </si>
  <si>
    <t>son of painter, tutored by Ruskin; PR then classicist and then aestheticist...Hammersmith, London</t>
  </si>
  <si>
    <t>London, Cheyne Walk etc</t>
  </si>
  <si>
    <t>at RA with PRB members eg Millais altho did not know them; by late 1850s a PR influence...</t>
  </si>
  <si>
    <t>regarded as greatest of his day..</t>
  </si>
  <si>
    <t>in Venice from 1870 ??; studio asst for Hunt; encouraged and sponsored by Ruskin; worked for Ruskin's St George's Company</t>
  </si>
  <si>
    <t xml:space="preserve">Raven JS </t>
  </si>
  <si>
    <t>Bettws-Y-Coed/Skirts etc</t>
  </si>
  <si>
    <t>On the Coast of Devonshire</t>
  </si>
  <si>
    <t>Bettwys-y-coed</t>
  </si>
  <si>
    <t>The Skirts of a Mountain Farm/Bettys-y-coed</t>
  </si>
  <si>
    <t>father of JS Raven, Reverend</t>
  </si>
  <si>
    <t>misattributed</t>
  </si>
  <si>
    <t>London, Sussex ?</t>
  </si>
  <si>
    <t>Brighton</t>
  </si>
  <si>
    <t>Italy</t>
  </si>
  <si>
    <t>1869 settled in London James St, Westbourne Terrace..sending pictures from Torquay wher e his father lived..</t>
  </si>
  <si>
    <t>St John's Wood, part of St John's Wood clique</t>
  </si>
  <si>
    <t>London, and part of the St John's Wood clique; at first 'strongly influenced by the PRs'</t>
  </si>
  <si>
    <t>ARA 1875 RA1914</t>
  </si>
  <si>
    <t>Milly'  Milkmaid</t>
  </si>
  <si>
    <t>Gogin, Charles</t>
  </si>
  <si>
    <t>1860?</t>
  </si>
  <si>
    <t>A study of a priest'shead</t>
  </si>
  <si>
    <t>1866?</t>
  </si>
  <si>
    <t>Threshing in the Campagna, Rome</t>
  </si>
  <si>
    <t>Threshing in the Campagna,</t>
  </si>
  <si>
    <t>Sala, Paolo</t>
  </si>
  <si>
    <t>ARTISTS</t>
  </si>
  <si>
    <t>Return from ploughing</t>
  </si>
  <si>
    <t>Return from Ploughing</t>
  </si>
  <si>
    <t>Poynings, Sussex</t>
  </si>
  <si>
    <t>Portrait of John Henry Trist</t>
  </si>
  <si>
    <t>Landing space</t>
  </si>
  <si>
    <t>Sold by the time Trist completed the catalogue</t>
  </si>
  <si>
    <t>z</t>
  </si>
  <si>
    <t xml:space="preserve">z an old master </t>
  </si>
  <si>
    <t>sepia sketch</t>
  </si>
  <si>
    <t xml:space="preserve">z </t>
  </si>
  <si>
    <t>in 1884 Brighton exhib but not in Trist catalogue or Christie's sale</t>
  </si>
  <si>
    <t>Size in cms</t>
  </si>
  <si>
    <t>Sq</t>
  </si>
  <si>
    <t>p</t>
  </si>
  <si>
    <t>n</t>
  </si>
  <si>
    <t>h</t>
  </si>
  <si>
    <t>g</t>
  </si>
  <si>
    <t>l</t>
  </si>
  <si>
    <t>i</t>
  </si>
  <si>
    <t>a</t>
  </si>
  <si>
    <t>Style/school</t>
  </si>
  <si>
    <t>JHT</t>
  </si>
  <si>
    <t>Aestheticist (a)</t>
  </si>
  <si>
    <t>General contemporary (g)</t>
  </si>
  <si>
    <t>Landscape (l)</t>
  </si>
  <si>
    <t>Old master (n)</t>
  </si>
  <si>
    <t>Pre-Raphaelite (p)</t>
  </si>
  <si>
    <t>Domestic/genre (g)</t>
  </si>
  <si>
    <t>History (h)</t>
  </si>
  <si>
    <t>Portrait (p)</t>
  </si>
  <si>
    <t>Still life (s)</t>
  </si>
  <si>
    <t>P-R influenced (i)</t>
  </si>
  <si>
    <r>
      <t xml:space="preserve">APPENDIX 6. TRIST ART COLLECTION SPREADSHEETS: </t>
    </r>
    <r>
      <rPr>
        <b/>
        <i/>
        <u/>
        <sz val="14"/>
        <color rgb="FFC00000"/>
        <rFont val="Calibri"/>
        <family val="2"/>
        <scheme val="minor"/>
      </rPr>
      <t>i. Artist alphabetical</t>
    </r>
  </si>
  <si>
    <r>
      <t xml:space="preserve">APPENDIX 6. TRIST ART COLLECTION SPREADSHEETS: </t>
    </r>
    <r>
      <rPr>
        <b/>
        <i/>
        <u/>
        <sz val="14"/>
        <color rgb="FFC00000"/>
        <rFont val="Calibri"/>
        <family val="2"/>
        <scheme val="minor"/>
      </rPr>
      <t>ii. Trist catalogue summary</t>
    </r>
  </si>
  <si>
    <r>
      <t xml:space="preserve">APPENDIX 6. TRIST ART COLLECTION SPREADSHEETS: </t>
    </r>
    <r>
      <rPr>
        <b/>
        <i/>
        <u/>
        <sz val="14"/>
        <color rgb="FFC00000"/>
        <rFont val="Calibri"/>
        <family val="2"/>
        <scheme val="minor"/>
      </rPr>
      <t>iii. Chronological with amounts paid</t>
    </r>
  </si>
  <si>
    <r>
      <t xml:space="preserve">APPENDIX 6. TRIST ART COLLECTION SPREADSHEETS: </t>
    </r>
    <r>
      <rPr>
        <b/>
        <i/>
        <u/>
        <sz val="14"/>
        <color rgb="FFC00000"/>
        <rFont val="Calibri"/>
        <family val="2"/>
        <scheme val="minor"/>
      </rPr>
      <t>iv. Style and genre of works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</si>
</sst>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1" x14ac:knownFonts="1">
    <font>
      <sz val="11"/>
      <color theme="1"/>
      <name val="Calibri"/>
      <family val="2"/>
      <scheme val="minor"/>
    </font>
    <font>
      <b/>
      <sz val="11"/>
      <color theme="1"/>
      <name val="Calibri"/>
      <family val="2"/>
      <scheme val="minor"/>
    </font>
    <font>
      <sz val="9"/>
      <color theme="1"/>
      <name val="Calibri"/>
      <family val="2"/>
      <scheme val="minor"/>
    </font>
    <font>
      <sz val="9"/>
      <color rgb="FFC00000"/>
      <name val="Calibri"/>
      <family val="2"/>
      <scheme val="minor"/>
    </font>
    <font>
      <b/>
      <u/>
      <sz val="14"/>
      <color rgb="FFC00000"/>
      <name val="Calibri"/>
      <family val="2"/>
      <scheme val="minor"/>
    </font>
    <font>
      <b/>
      <u/>
      <sz val="11"/>
      <color rgb="FF7030A0"/>
      <name val="Calibri"/>
      <family val="2"/>
      <scheme val="minor"/>
    </font>
    <font>
      <b/>
      <sz val="9"/>
      <color theme="1"/>
      <name val="Calibri"/>
      <family val="2"/>
      <scheme val="minor"/>
    </font>
    <font>
      <sz val="9"/>
      <name val="Calibri"/>
      <family val="2"/>
      <scheme val="minor"/>
    </font>
    <font>
      <i/>
      <sz val="11"/>
      <color theme="1"/>
      <name val="Calibri"/>
      <family val="2"/>
      <scheme val="minor"/>
    </font>
    <font>
      <sz val="9"/>
      <color rgb="FFFF0000"/>
      <name val="Calibri"/>
      <family val="2"/>
      <scheme val="minor"/>
    </font>
    <font>
      <b/>
      <sz val="11"/>
      <name val="Calibri"/>
      <family val="2"/>
      <scheme val="minor"/>
    </font>
    <font>
      <sz val="11"/>
      <color theme="1"/>
      <name val="Calibri"/>
      <family val="2"/>
      <scheme val="minor"/>
    </font>
    <font>
      <sz val="8"/>
      <name val="Calibri"/>
      <family val="2"/>
      <scheme val="minor"/>
    </font>
    <font>
      <sz val="11"/>
      <color rgb="FF0000FF"/>
      <name val="Calibri"/>
      <family val="2"/>
      <scheme val="minor"/>
    </font>
    <font>
      <sz val="8"/>
      <color theme="1"/>
      <name val="Calibri"/>
      <family val="2"/>
      <scheme val="minor"/>
    </font>
    <font>
      <sz val="11"/>
      <name val="Calibri"/>
      <family val="2"/>
      <scheme val="minor"/>
    </font>
    <font>
      <i/>
      <sz val="11"/>
      <color rgb="FFFF0000"/>
      <name val="Calibri"/>
      <family val="2"/>
      <scheme val="minor"/>
    </font>
    <font>
      <b/>
      <sz val="11"/>
      <color rgb="FFC00000"/>
      <name val="Calibri"/>
      <family val="2"/>
      <scheme val="minor"/>
    </font>
    <font>
      <b/>
      <u/>
      <sz val="11"/>
      <color theme="1"/>
      <name val="Calibri"/>
      <family val="2"/>
      <scheme val="minor"/>
    </font>
    <font>
      <b/>
      <sz val="8"/>
      <color theme="1"/>
      <name val="Calibri"/>
      <family val="2"/>
      <scheme val="minor"/>
    </font>
    <font>
      <b/>
      <i/>
      <u/>
      <sz val="14"/>
      <color rgb="FFC00000"/>
      <name val="Calibri"/>
      <family val="2"/>
      <scheme val="minor"/>
    </font>
  </fonts>
  <fills count="19">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s>
  <cellStyleXfs count="3">
    <xf numFmtId="0" fontId="0" fillId="0" borderId="0"/>
    <xf numFmtId="44" fontId="11" fillId="0" borderId="0" applyFont="0" applyFill="0" applyBorder="0" applyAlignment="0" applyProtection="0"/>
    <xf numFmtId="9" fontId="11" fillId="0" borderId="0" applyFont="0" applyFill="0" applyBorder="0" applyAlignment="0" applyProtection="0"/>
  </cellStyleXfs>
  <cellXfs count="323">
    <xf numFmtId="0" fontId="0" fillId="0" borderId="0" xfId="0"/>
    <xf numFmtId="0" fontId="2" fillId="0" borderId="0" xfId="0" applyFont="1"/>
    <xf numFmtId="0" fontId="1" fillId="0" borderId="1" xfId="0" applyFont="1" applyBorder="1"/>
    <xf numFmtId="0" fontId="0" fillId="0" borderId="1" xfId="0" applyBorder="1"/>
    <xf numFmtId="0" fontId="2" fillId="0" borderId="1" xfId="0" applyFont="1" applyBorder="1"/>
    <xf numFmtId="0" fontId="4" fillId="0" borderId="0" xfId="0" applyFont="1"/>
    <xf numFmtId="0" fontId="3" fillId="0" borderId="0" xfId="0" applyFont="1"/>
    <xf numFmtId="0" fontId="5" fillId="0" borderId="0" xfId="0" applyFont="1"/>
    <xf numFmtId="0" fontId="0" fillId="0" borderId="3" xfId="0" applyBorder="1"/>
    <xf numFmtId="0" fontId="0" fillId="0" borderId="4" xfId="0" applyBorder="1"/>
    <xf numFmtId="0" fontId="1" fillId="2" borderId="6" xfId="0" applyFont="1" applyFill="1" applyBorder="1"/>
    <xf numFmtId="0" fontId="1" fillId="3" borderId="1" xfId="0" applyFont="1" applyFill="1" applyBorder="1"/>
    <xf numFmtId="0" fontId="0" fillId="3" borderId="1" xfId="0" applyFill="1" applyBorder="1"/>
    <xf numFmtId="0" fontId="0" fillId="4" borderId="1" xfId="0" applyFill="1" applyBorder="1"/>
    <xf numFmtId="0" fontId="0" fillId="4" borderId="13" xfId="0" applyFill="1" applyBorder="1"/>
    <xf numFmtId="0" fontId="0" fillId="0" borderId="13" xfId="0" applyBorder="1"/>
    <xf numFmtId="0" fontId="2" fillId="0" borderId="13" xfId="0" applyFont="1" applyBorder="1"/>
    <xf numFmtId="0" fontId="0" fillId="0" borderId="14" xfId="0" applyBorder="1"/>
    <xf numFmtId="0" fontId="0" fillId="3" borderId="13" xfId="0" applyFill="1" applyBorder="1"/>
    <xf numFmtId="0" fontId="6" fillId="4" borderId="6" xfId="0" applyFont="1" applyFill="1" applyBorder="1"/>
    <xf numFmtId="0" fontId="6" fillId="2" borderId="6" xfId="0" applyFont="1" applyFill="1" applyBorder="1"/>
    <xf numFmtId="0" fontId="6" fillId="2" borderId="16" xfId="0" applyFont="1" applyFill="1" applyBorder="1"/>
    <xf numFmtId="0" fontId="1" fillId="3" borderId="6" xfId="0" applyFont="1" applyFill="1" applyBorder="1"/>
    <xf numFmtId="0" fontId="0" fillId="3" borderId="6" xfId="0" applyFill="1" applyBorder="1"/>
    <xf numFmtId="0" fontId="6" fillId="4" borderId="11" xfId="0" applyFont="1" applyFill="1" applyBorder="1"/>
    <xf numFmtId="0" fontId="1" fillId="2" borderId="11" xfId="0" applyFont="1" applyFill="1" applyBorder="1"/>
    <xf numFmtId="0" fontId="6" fillId="2" borderId="11" xfId="0" applyFont="1" applyFill="1" applyBorder="1"/>
    <xf numFmtId="0" fontId="6" fillId="2" borderId="17" xfId="0" applyFont="1" applyFill="1" applyBorder="1"/>
    <xf numFmtId="0" fontId="1" fillId="3" borderId="11" xfId="0" applyFont="1" applyFill="1" applyBorder="1"/>
    <xf numFmtId="0" fontId="1" fillId="5" borderId="6" xfId="0" applyFont="1" applyFill="1" applyBorder="1"/>
    <xf numFmtId="0" fontId="1" fillId="5" borderId="11" xfId="0" applyFont="1" applyFill="1" applyBorder="1"/>
    <xf numFmtId="0" fontId="2" fillId="5" borderId="13" xfId="0" applyFont="1" applyFill="1" applyBorder="1"/>
    <xf numFmtId="0" fontId="2" fillId="5" borderId="1" xfId="0" applyFont="1" applyFill="1" applyBorder="1"/>
    <xf numFmtId="0" fontId="0" fillId="5" borderId="1" xfId="0" applyFill="1" applyBorder="1"/>
    <xf numFmtId="0" fontId="2" fillId="0" borderId="1" xfId="0" applyFont="1" applyFill="1" applyBorder="1"/>
    <xf numFmtId="0" fontId="2" fillId="0" borderId="2" xfId="0" applyFont="1" applyBorder="1"/>
    <xf numFmtId="0" fontId="6" fillId="3" borderId="18" xfId="0" applyFont="1" applyFill="1" applyBorder="1"/>
    <xf numFmtId="0" fontId="1" fillId="3" borderId="19" xfId="0" applyFont="1" applyFill="1" applyBorder="1"/>
    <xf numFmtId="0" fontId="0" fillId="3" borderId="4" xfId="0" applyFill="1" applyBorder="1"/>
    <xf numFmtId="0" fontId="6" fillId="3" borderId="5" xfId="0" applyFont="1" applyFill="1" applyBorder="1"/>
    <xf numFmtId="0" fontId="0" fillId="3" borderId="7" xfId="0" applyFill="1" applyBorder="1"/>
    <xf numFmtId="0" fontId="1" fillId="3" borderId="10" xfId="0" applyFont="1" applyFill="1" applyBorder="1"/>
    <xf numFmtId="0" fontId="1" fillId="3" borderId="12" xfId="0" applyFont="1" applyFill="1" applyBorder="1"/>
    <xf numFmtId="0" fontId="0" fillId="3" borderId="20" xfId="0" applyFill="1" applyBorder="1"/>
    <xf numFmtId="0" fontId="0" fillId="3" borderId="21" xfId="0" applyFill="1" applyBorder="1"/>
    <xf numFmtId="0" fontId="0" fillId="3" borderId="8" xfId="0" applyFill="1" applyBorder="1"/>
    <xf numFmtId="0" fontId="0" fillId="3" borderId="9" xfId="0" applyFill="1" applyBorder="1"/>
    <xf numFmtId="0" fontId="0" fillId="3" borderId="11" xfId="0" applyFill="1" applyBorder="1"/>
    <xf numFmtId="0" fontId="0" fillId="3" borderId="12" xfId="0" applyFill="1" applyBorder="1"/>
    <xf numFmtId="0" fontId="0" fillId="7" borderId="1" xfId="0" applyFill="1" applyBorder="1"/>
    <xf numFmtId="0" fontId="2" fillId="7" borderId="1" xfId="0" applyFont="1" applyFill="1" applyBorder="1"/>
    <xf numFmtId="0" fontId="0" fillId="7" borderId="3" xfId="0" applyFill="1" applyBorder="1"/>
    <xf numFmtId="0" fontId="2" fillId="0" borderId="3" xfId="0" applyFont="1" applyBorder="1"/>
    <xf numFmtId="0" fontId="8" fillId="4" borderId="1" xfId="0" applyFont="1" applyFill="1" applyBorder="1"/>
    <xf numFmtId="0" fontId="0" fillId="8" borderId="1" xfId="0" applyFill="1" applyBorder="1"/>
    <xf numFmtId="0" fontId="2" fillId="8" borderId="1" xfId="0" applyFont="1" applyFill="1" applyBorder="1"/>
    <xf numFmtId="0" fontId="0" fillId="8" borderId="3" xfId="0" applyFill="1" applyBorder="1"/>
    <xf numFmtId="0" fontId="0" fillId="8" borderId="8" xfId="0" applyFill="1" applyBorder="1"/>
    <xf numFmtId="0" fontId="0" fillId="8" borderId="9" xfId="0" applyFill="1" applyBorder="1"/>
    <xf numFmtId="0" fontId="0" fillId="0" borderId="0" xfId="0" applyBorder="1"/>
    <xf numFmtId="0" fontId="2" fillId="0" borderId="0" xfId="0" applyFont="1" applyBorder="1"/>
    <xf numFmtId="0" fontId="0" fillId="9" borderId="13" xfId="0" applyFill="1" applyBorder="1"/>
    <xf numFmtId="0" fontId="0" fillId="9" borderId="1" xfId="0" applyFill="1" applyBorder="1"/>
    <xf numFmtId="0" fontId="6" fillId="9" borderId="5" xfId="0" applyFont="1" applyFill="1" applyBorder="1"/>
    <xf numFmtId="0" fontId="6" fillId="9" borderId="10" xfId="0" applyFont="1" applyFill="1" applyBorder="1"/>
    <xf numFmtId="0" fontId="1" fillId="0" borderId="13" xfId="0" applyFont="1" applyBorder="1"/>
    <xf numFmtId="0" fontId="1" fillId="7" borderId="1" xfId="0" applyFont="1" applyFill="1" applyBorder="1"/>
    <xf numFmtId="0" fontId="1" fillId="0" borderId="0" xfId="0" applyFont="1" applyBorder="1"/>
    <xf numFmtId="0" fontId="1" fillId="8" borderId="1" xfId="0" applyFont="1" applyFill="1" applyBorder="1"/>
    <xf numFmtId="0" fontId="0" fillId="5" borderId="0" xfId="0" applyFill="1" applyBorder="1"/>
    <xf numFmtId="0" fontId="0" fillId="3" borderId="0" xfId="0" applyFill="1" applyBorder="1"/>
    <xf numFmtId="0" fontId="0" fillId="10" borderId="0" xfId="0" applyFill="1" applyBorder="1"/>
    <xf numFmtId="2" fontId="0" fillId="3" borderId="0" xfId="0" applyNumberFormat="1" applyFill="1" applyBorder="1"/>
    <xf numFmtId="0" fontId="1" fillId="3" borderId="4" xfId="0" applyFont="1" applyFill="1" applyBorder="1"/>
    <xf numFmtId="0" fontId="1" fillId="0" borderId="14" xfId="0" applyFont="1" applyBorder="1"/>
    <xf numFmtId="0" fontId="1" fillId="0" borderId="3" xfId="0" applyFont="1" applyBorder="1"/>
    <xf numFmtId="0" fontId="1" fillId="7" borderId="3" xfId="0" applyFont="1" applyFill="1" applyBorder="1"/>
    <xf numFmtId="0" fontId="1" fillId="10" borderId="1" xfId="0" applyFont="1" applyFill="1" applyBorder="1"/>
    <xf numFmtId="0" fontId="2" fillId="10" borderId="1" xfId="0" applyFont="1" applyFill="1" applyBorder="1"/>
    <xf numFmtId="0" fontId="0" fillId="10" borderId="1" xfId="0" applyFill="1" applyBorder="1"/>
    <xf numFmtId="0" fontId="0" fillId="10" borderId="3" xfId="0" applyFill="1" applyBorder="1"/>
    <xf numFmtId="0" fontId="1" fillId="10" borderId="3" xfId="0" applyFont="1" applyFill="1" applyBorder="1"/>
    <xf numFmtId="0" fontId="10" fillId="0" borderId="1" xfId="0" applyFont="1" applyBorder="1"/>
    <xf numFmtId="0" fontId="10" fillId="0" borderId="13" xfId="0" applyFont="1" applyBorder="1"/>
    <xf numFmtId="164" fontId="0" fillId="0" borderId="1" xfId="1" applyNumberFormat="1" applyFont="1" applyBorder="1"/>
    <xf numFmtId="0" fontId="0" fillId="0" borderId="22" xfId="0" applyBorder="1"/>
    <xf numFmtId="0" fontId="1" fillId="0" borderId="24" xfId="0" applyFont="1" applyBorder="1"/>
    <xf numFmtId="0" fontId="1" fillId="0" borderId="22" xfId="0" applyFont="1" applyBorder="1"/>
    <xf numFmtId="0" fontId="1" fillId="0" borderId="27" xfId="0" applyFont="1" applyBorder="1"/>
    <xf numFmtId="0" fontId="0" fillId="9" borderId="5" xfId="0" applyFill="1" applyBorder="1"/>
    <xf numFmtId="0" fontId="0" fillId="4" borderId="6" xfId="0" applyFill="1" applyBorder="1"/>
    <xf numFmtId="0" fontId="1" fillId="0" borderId="6" xfId="0" applyFont="1" applyBorder="1"/>
    <xf numFmtId="0" fontId="2" fillId="0" borderId="6" xfId="0" applyFont="1" applyBorder="1"/>
    <xf numFmtId="0" fontId="0" fillId="5" borderId="6" xfId="0" applyFill="1" applyBorder="1"/>
    <xf numFmtId="0" fontId="0" fillId="0" borderId="6" xfId="0" applyBorder="1"/>
    <xf numFmtId="0" fontId="1" fillId="0" borderId="16" xfId="0" applyFont="1" applyBorder="1"/>
    <xf numFmtId="0" fontId="0" fillId="0" borderId="16" xfId="0" applyBorder="1"/>
    <xf numFmtId="0" fontId="0" fillId="3" borderId="5" xfId="0" applyFill="1" applyBorder="1"/>
    <xf numFmtId="0" fontId="0" fillId="3" borderId="18" xfId="0" applyFill="1" applyBorder="1"/>
    <xf numFmtId="0" fontId="0" fillId="9" borderId="8" xfId="0" applyFill="1" applyBorder="1"/>
    <xf numFmtId="0" fontId="0" fillId="9" borderId="10" xfId="0" applyFill="1" applyBorder="1"/>
    <xf numFmtId="0" fontId="0" fillId="4" borderId="11" xfId="0" applyFill="1" applyBorder="1"/>
    <xf numFmtId="0" fontId="1" fillId="0" borderId="11" xfId="0" applyFont="1" applyBorder="1"/>
    <xf numFmtId="0" fontId="2" fillId="0" borderId="11" xfId="0" applyFont="1" applyBorder="1"/>
    <xf numFmtId="0" fontId="0" fillId="5" borderId="11" xfId="0" applyFill="1" applyBorder="1"/>
    <xf numFmtId="0" fontId="0" fillId="0" borderId="11" xfId="0" applyBorder="1"/>
    <xf numFmtId="0" fontId="1" fillId="0" borderId="17" xfId="0" applyFont="1" applyBorder="1"/>
    <xf numFmtId="0" fontId="0" fillId="0" borderId="17" xfId="0" applyBorder="1"/>
    <xf numFmtId="0" fontId="0" fillId="3" borderId="10" xfId="0" applyFill="1" applyBorder="1"/>
    <xf numFmtId="0" fontId="0" fillId="3" borderId="19" xfId="0" applyFill="1" applyBorder="1"/>
    <xf numFmtId="0" fontId="0" fillId="9" borderId="23" xfId="0" applyFill="1" applyBorder="1"/>
    <xf numFmtId="0" fontId="0" fillId="4" borderId="24" xfId="0" applyFill="1" applyBorder="1"/>
    <xf numFmtId="0" fontId="1" fillId="10" borderId="24" xfId="0" applyFont="1" applyFill="1" applyBorder="1"/>
    <xf numFmtId="0" fontId="2" fillId="10" borderId="24" xfId="0" applyFont="1" applyFill="1" applyBorder="1"/>
    <xf numFmtId="0" fontId="0" fillId="5" borderId="24" xfId="0" applyFill="1" applyBorder="1"/>
    <xf numFmtId="0" fontId="0" fillId="10" borderId="24" xfId="0" applyFill="1" applyBorder="1"/>
    <xf numFmtId="0" fontId="1" fillId="10" borderId="27" xfId="0" applyFont="1" applyFill="1" applyBorder="1"/>
    <xf numFmtId="0" fontId="0" fillId="10" borderId="27" xfId="0" applyFill="1" applyBorder="1"/>
    <xf numFmtId="0" fontId="0" fillId="3" borderId="23" xfId="0" applyFill="1" applyBorder="1"/>
    <xf numFmtId="0" fontId="0" fillId="3" borderId="24" xfId="0" applyFill="1" applyBorder="1"/>
    <xf numFmtId="0" fontId="0" fillId="3" borderId="25" xfId="0" applyFill="1" applyBorder="1"/>
    <xf numFmtId="0" fontId="0" fillId="3" borderId="29" xfId="0" applyFill="1" applyBorder="1"/>
    <xf numFmtId="0" fontId="2" fillId="5" borderId="11" xfId="0" applyFont="1" applyFill="1" applyBorder="1"/>
    <xf numFmtId="0" fontId="2" fillId="5" borderId="6" xfId="0" applyFont="1" applyFill="1" applyBorder="1"/>
    <xf numFmtId="0" fontId="2" fillId="0" borderId="24" xfId="0" applyFont="1" applyBorder="1"/>
    <xf numFmtId="0" fontId="0" fillId="0" borderId="24" xfId="0" applyBorder="1"/>
    <xf numFmtId="0" fontId="0" fillId="0" borderId="27" xfId="0" applyBorder="1"/>
    <xf numFmtId="0" fontId="2" fillId="5" borderId="24" xfId="0" applyFont="1" applyFill="1" applyBorder="1"/>
    <xf numFmtId="0" fontId="1" fillId="9" borderId="13" xfId="0" applyFont="1" applyFill="1" applyBorder="1"/>
    <xf numFmtId="0" fontId="1" fillId="4" borderId="13" xfId="0" applyFont="1" applyFill="1" applyBorder="1"/>
    <xf numFmtId="0" fontId="6" fillId="0" borderId="13" xfId="0" applyFont="1" applyBorder="1"/>
    <xf numFmtId="0" fontId="6" fillId="5" borderId="13" xfId="0" applyFont="1" applyFill="1" applyBorder="1"/>
    <xf numFmtId="0" fontId="1" fillId="3" borderId="20" xfId="0" applyFont="1" applyFill="1" applyBorder="1"/>
    <xf numFmtId="0" fontId="1" fillId="3" borderId="13" xfId="0" applyFont="1" applyFill="1" applyBorder="1"/>
    <xf numFmtId="0" fontId="1" fillId="3" borderId="21" xfId="0" applyFont="1" applyFill="1" applyBorder="1"/>
    <xf numFmtId="0" fontId="1" fillId="3" borderId="15" xfId="0" applyFont="1" applyFill="1" applyBorder="1"/>
    <xf numFmtId="0" fontId="1" fillId="9" borderId="22" xfId="0" applyFont="1" applyFill="1" applyBorder="1"/>
    <xf numFmtId="0" fontId="1" fillId="4" borderId="22" xfId="0" applyFont="1" applyFill="1" applyBorder="1"/>
    <xf numFmtId="0" fontId="6" fillId="0" borderId="22" xfId="0" applyFont="1" applyBorder="1"/>
    <xf numFmtId="0" fontId="6" fillId="5" borderId="22" xfId="0" applyFont="1" applyFill="1" applyBorder="1"/>
    <xf numFmtId="0" fontId="1" fillId="0" borderId="26" xfId="0" applyFont="1" applyBorder="1"/>
    <xf numFmtId="0" fontId="1" fillId="3" borderId="30" xfId="0" applyFont="1" applyFill="1" applyBorder="1"/>
    <xf numFmtId="0" fontId="1" fillId="3" borderId="22" xfId="0" applyFont="1" applyFill="1" applyBorder="1"/>
    <xf numFmtId="0" fontId="1" fillId="3" borderId="31" xfId="0" applyFont="1" applyFill="1" applyBorder="1"/>
    <xf numFmtId="0" fontId="1" fillId="3" borderId="32" xfId="0" applyFont="1" applyFill="1" applyBorder="1"/>
    <xf numFmtId="0" fontId="8" fillId="4" borderId="6" xfId="0" applyFont="1" applyFill="1" applyBorder="1"/>
    <xf numFmtId="0" fontId="8" fillId="4" borderId="11" xfId="0" applyFont="1" applyFill="1" applyBorder="1"/>
    <xf numFmtId="0" fontId="0" fillId="12" borderId="1" xfId="0" applyFill="1" applyBorder="1"/>
    <xf numFmtId="0" fontId="13" fillId="0" borderId="13" xfId="0" applyFont="1" applyBorder="1"/>
    <xf numFmtId="0" fontId="13" fillId="0" borderId="1" xfId="0" applyFont="1" applyBorder="1"/>
    <xf numFmtId="0" fontId="13" fillId="0" borderId="1" xfId="0" applyFont="1" applyFill="1" applyBorder="1"/>
    <xf numFmtId="0" fontId="1" fillId="13" borderId="1" xfId="0" applyFont="1" applyFill="1" applyBorder="1"/>
    <xf numFmtId="0" fontId="0" fillId="13" borderId="1" xfId="0" applyFill="1" applyBorder="1"/>
    <xf numFmtId="0" fontId="1" fillId="14" borderId="1" xfId="0" applyFont="1" applyFill="1" applyBorder="1"/>
    <xf numFmtId="0" fontId="0" fillId="14" borderId="1" xfId="0" applyFill="1" applyBorder="1"/>
    <xf numFmtId="0" fontId="1" fillId="15" borderId="11" xfId="0" applyFont="1" applyFill="1" applyBorder="1"/>
    <xf numFmtId="0" fontId="14" fillId="15" borderId="13" xfId="0" applyFont="1" applyFill="1" applyBorder="1"/>
    <xf numFmtId="0" fontId="14" fillId="15" borderId="1" xfId="0" applyFont="1" applyFill="1" applyBorder="1"/>
    <xf numFmtId="0" fontId="2" fillId="0" borderId="14" xfId="0" applyFont="1" applyBorder="1"/>
    <xf numFmtId="0" fontId="2" fillId="10" borderId="3" xfId="0" applyFont="1" applyFill="1" applyBorder="1"/>
    <xf numFmtId="0" fontId="2" fillId="8" borderId="3" xfId="0" applyFont="1" applyFill="1" applyBorder="1"/>
    <xf numFmtId="0" fontId="0" fillId="3" borderId="34" xfId="0" applyFill="1" applyBorder="1"/>
    <xf numFmtId="0" fontId="0" fillId="3" borderId="35" xfId="0" applyFill="1" applyBorder="1"/>
    <xf numFmtId="0" fontId="0" fillId="3" borderId="28" xfId="0" applyFill="1" applyBorder="1"/>
    <xf numFmtId="0" fontId="0" fillId="4" borderId="22" xfId="0" applyFill="1" applyBorder="1"/>
    <xf numFmtId="0" fontId="2" fillId="0" borderId="22" xfId="0" applyFont="1" applyBorder="1"/>
    <xf numFmtId="0" fontId="0" fillId="3" borderId="22" xfId="0" applyFill="1" applyBorder="1"/>
    <xf numFmtId="0" fontId="0" fillId="9" borderId="30" xfId="0" applyFill="1" applyBorder="1"/>
    <xf numFmtId="0" fontId="2" fillId="5" borderId="22" xfId="0" applyFont="1" applyFill="1" applyBorder="1"/>
    <xf numFmtId="0" fontId="0" fillId="0" borderId="26" xfId="0" applyBorder="1"/>
    <xf numFmtId="0" fontId="0" fillId="3" borderId="30" xfId="0" applyFill="1" applyBorder="1"/>
    <xf numFmtId="0" fontId="0" fillId="3" borderId="31" xfId="0" applyFill="1" applyBorder="1"/>
    <xf numFmtId="0" fontId="0" fillId="3" borderId="32" xfId="0" applyFill="1" applyBorder="1"/>
    <xf numFmtId="0" fontId="0" fillId="9" borderId="33" xfId="0" applyFill="1" applyBorder="1"/>
    <xf numFmtId="0" fontId="0" fillId="4" borderId="34" xfId="0" applyFill="1" applyBorder="1"/>
    <xf numFmtId="0" fontId="1" fillId="0" borderId="34" xfId="0" applyFont="1" applyBorder="1"/>
    <xf numFmtId="0" fontId="2" fillId="0" borderId="34" xfId="0" applyFont="1" applyBorder="1"/>
    <xf numFmtId="0" fontId="0" fillId="5" borderId="34" xfId="0" applyFill="1" applyBorder="1"/>
    <xf numFmtId="0" fontId="0" fillId="0" borderId="34" xfId="0" applyBorder="1"/>
    <xf numFmtId="0" fontId="0" fillId="10" borderId="1" xfId="0" applyFill="1" applyBorder="1" applyAlignment="1">
      <alignment horizontal="right"/>
    </xf>
    <xf numFmtId="0" fontId="13" fillId="0" borderId="0" xfId="0" applyFont="1" applyBorder="1"/>
    <xf numFmtId="0" fontId="10" fillId="16" borderId="1" xfId="0" applyFont="1" applyFill="1" applyBorder="1"/>
    <xf numFmtId="0" fontId="1" fillId="16" borderId="1" xfId="0" applyFont="1" applyFill="1" applyBorder="1"/>
    <xf numFmtId="0" fontId="0" fillId="16" borderId="1" xfId="0" applyFill="1" applyBorder="1"/>
    <xf numFmtId="0" fontId="15" fillId="3" borderId="1" xfId="0" applyFont="1" applyFill="1" applyBorder="1"/>
    <xf numFmtId="0" fontId="2" fillId="3" borderId="1" xfId="0" applyFont="1" applyFill="1" applyBorder="1"/>
    <xf numFmtId="0" fontId="0" fillId="4" borderId="37" xfId="0" applyFill="1" applyBorder="1"/>
    <xf numFmtId="0" fontId="0" fillId="4" borderId="38" xfId="0" applyFill="1" applyBorder="1"/>
    <xf numFmtId="0" fontId="0" fillId="4" borderId="39" xfId="0" applyFill="1" applyBorder="1"/>
    <xf numFmtId="0" fontId="0" fillId="11" borderId="37" xfId="0" applyFill="1" applyBorder="1"/>
    <xf numFmtId="0" fontId="0" fillId="11" borderId="38" xfId="0" applyFill="1" applyBorder="1"/>
    <xf numFmtId="0" fontId="0" fillId="15" borderId="37" xfId="0" applyFill="1" applyBorder="1"/>
    <xf numFmtId="0" fontId="0" fillId="15" borderId="40" xfId="0" applyFill="1" applyBorder="1"/>
    <xf numFmtId="0" fontId="0" fillId="15" borderId="38" xfId="0" applyFill="1" applyBorder="1"/>
    <xf numFmtId="0" fontId="1" fillId="15" borderId="36" xfId="0" applyFont="1" applyFill="1" applyBorder="1"/>
    <xf numFmtId="0" fontId="0" fillId="2" borderId="37" xfId="0" applyFill="1" applyBorder="1"/>
    <xf numFmtId="0" fontId="0" fillId="2" borderId="38" xfId="0" applyFill="1" applyBorder="1"/>
    <xf numFmtId="0" fontId="1" fillId="2" borderId="36" xfId="0" applyFont="1" applyFill="1" applyBorder="1"/>
    <xf numFmtId="0" fontId="1" fillId="11" borderId="36" xfId="0" applyFont="1" applyFill="1" applyBorder="1"/>
    <xf numFmtId="0" fontId="2" fillId="0" borderId="16" xfId="0" applyFont="1" applyBorder="1"/>
    <xf numFmtId="0" fontId="2" fillId="0" borderId="17" xfId="0" applyFont="1" applyBorder="1"/>
    <xf numFmtId="0" fontId="1" fillId="0" borderId="41" xfId="0" applyFont="1" applyBorder="1"/>
    <xf numFmtId="0" fontId="2" fillId="0" borderId="41" xfId="0" applyFont="1" applyBorder="1"/>
    <xf numFmtId="0" fontId="1" fillId="4" borderId="37" xfId="0" applyFont="1" applyFill="1" applyBorder="1"/>
    <xf numFmtId="0" fontId="2" fillId="3" borderId="1" xfId="0" quotePrefix="1" applyFont="1" applyFill="1" applyBorder="1"/>
    <xf numFmtId="0" fontId="0" fillId="10" borderId="4" xfId="0" applyFill="1" applyBorder="1"/>
    <xf numFmtId="0" fontId="0" fillId="9" borderId="22" xfId="0" applyFill="1" applyBorder="1"/>
    <xf numFmtId="0" fontId="0" fillId="11" borderId="22" xfId="0" applyFill="1" applyBorder="1"/>
    <xf numFmtId="0" fontId="1" fillId="2" borderId="25" xfId="0" applyFont="1" applyFill="1" applyBorder="1"/>
    <xf numFmtId="0" fontId="1" fillId="4" borderId="42" xfId="0" applyFont="1" applyFill="1" applyBorder="1"/>
    <xf numFmtId="0" fontId="0" fillId="5" borderId="22" xfId="0" applyFill="1" applyBorder="1"/>
    <xf numFmtId="0" fontId="1" fillId="0" borderId="2" xfId="0" applyFont="1" applyBorder="1"/>
    <xf numFmtId="0" fontId="0" fillId="5" borderId="2" xfId="0" applyFill="1" applyBorder="1"/>
    <xf numFmtId="0" fontId="0" fillId="0" borderId="2" xfId="0" applyBorder="1"/>
    <xf numFmtId="0" fontId="0" fillId="3" borderId="2" xfId="0" applyFill="1" applyBorder="1"/>
    <xf numFmtId="0" fontId="1" fillId="0" borderId="0" xfId="0" applyFont="1"/>
    <xf numFmtId="0" fontId="16" fillId="4" borderId="1" xfId="0" applyFont="1" applyFill="1" applyBorder="1"/>
    <xf numFmtId="0" fontId="16" fillId="4" borderId="11" xfId="0" applyFont="1" applyFill="1" applyBorder="1"/>
    <xf numFmtId="0" fontId="0" fillId="13" borderId="22" xfId="0" applyFill="1" applyBorder="1"/>
    <xf numFmtId="0" fontId="1" fillId="13" borderId="13" xfId="0" applyFont="1" applyFill="1" applyBorder="1"/>
    <xf numFmtId="0" fontId="0" fillId="13" borderId="13" xfId="0" applyFill="1" applyBorder="1"/>
    <xf numFmtId="0" fontId="1" fillId="13" borderId="5" xfId="0" applyFont="1" applyFill="1" applyBorder="1"/>
    <xf numFmtId="0" fontId="0" fillId="13" borderId="6" xfId="0" applyFill="1" applyBorder="1"/>
    <xf numFmtId="0" fontId="0" fillId="13" borderId="7" xfId="0" applyFill="1" applyBorder="1"/>
    <xf numFmtId="0" fontId="1" fillId="13" borderId="8" xfId="0" applyFont="1" applyFill="1" applyBorder="1"/>
    <xf numFmtId="0" fontId="0" fillId="13" borderId="9" xfId="0" applyFill="1" applyBorder="1"/>
    <xf numFmtId="0" fontId="1" fillId="13" borderId="10" xfId="0" applyFont="1" applyFill="1" applyBorder="1"/>
    <xf numFmtId="0" fontId="0" fillId="13" borderId="11" xfId="0" applyFill="1" applyBorder="1"/>
    <xf numFmtId="0" fontId="0" fillId="13" borderId="12" xfId="0" applyFill="1" applyBorder="1"/>
    <xf numFmtId="0" fontId="0" fillId="0" borderId="4" xfId="0" applyFill="1" applyBorder="1"/>
    <xf numFmtId="0" fontId="0" fillId="9" borderId="43" xfId="0" applyFill="1" applyBorder="1"/>
    <xf numFmtId="0" fontId="0" fillId="4" borderId="44" xfId="0" applyFill="1" applyBorder="1"/>
    <xf numFmtId="0" fontId="1" fillId="0" borderId="44" xfId="0" applyFont="1" applyBorder="1"/>
    <xf numFmtId="0" fontId="2" fillId="0" borderId="44" xfId="0" applyFont="1" applyBorder="1"/>
    <xf numFmtId="0" fontId="0" fillId="5" borderId="44" xfId="0" applyFill="1" applyBorder="1"/>
    <xf numFmtId="0" fontId="0" fillId="0" borderId="44" xfId="0" applyBorder="1"/>
    <xf numFmtId="0" fontId="1" fillId="0" borderId="45" xfId="0" applyFont="1" applyBorder="1"/>
    <xf numFmtId="0" fontId="0" fillId="0" borderId="45" xfId="0" applyBorder="1"/>
    <xf numFmtId="0" fontId="0" fillId="3" borderId="43" xfId="0" applyFill="1" applyBorder="1"/>
    <xf numFmtId="0" fontId="0" fillId="3" borderId="44" xfId="0" applyFill="1" applyBorder="1"/>
    <xf numFmtId="0" fontId="0" fillId="3" borderId="46" xfId="0" applyFill="1" applyBorder="1"/>
    <xf numFmtId="0" fontId="0" fillId="3" borderId="47" xfId="0" applyFill="1" applyBorder="1"/>
    <xf numFmtId="0" fontId="1" fillId="0" borderId="48" xfId="0" applyFont="1" applyBorder="1"/>
    <xf numFmtId="0" fontId="0" fillId="0" borderId="48" xfId="0" applyBorder="1"/>
    <xf numFmtId="0" fontId="0" fillId="3" borderId="33" xfId="0" applyFill="1" applyBorder="1"/>
    <xf numFmtId="0" fontId="0" fillId="3" borderId="49" xfId="0" applyFill="1" applyBorder="1"/>
    <xf numFmtId="0" fontId="1" fillId="10" borderId="4" xfId="0" applyFont="1" applyFill="1" applyBorder="1"/>
    <xf numFmtId="0" fontId="18" fillId="0" borderId="0" xfId="0" applyFont="1"/>
    <xf numFmtId="0" fontId="0" fillId="9" borderId="20" xfId="0" applyFill="1" applyBorder="1"/>
    <xf numFmtId="0" fontId="1" fillId="17" borderId="6" xfId="0" applyFont="1" applyFill="1" applyBorder="1"/>
    <xf numFmtId="0" fontId="1" fillId="17" borderId="11" xfId="0" applyFont="1" applyFill="1" applyBorder="1"/>
    <xf numFmtId="0" fontId="1" fillId="17" borderId="18" xfId="0" applyFont="1" applyFill="1" applyBorder="1"/>
    <xf numFmtId="0" fontId="1" fillId="17" borderId="19" xfId="0" applyFont="1" applyFill="1" applyBorder="1"/>
    <xf numFmtId="0" fontId="0" fillId="0" borderId="15" xfId="0" applyBorder="1"/>
    <xf numFmtId="0" fontId="1" fillId="6" borderId="36" xfId="0" applyFont="1" applyFill="1" applyBorder="1"/>
    <xf numFmtId="0" fontId="1" fillId="6" borderId="38" xfId="0" applyFont="1" applyFill="1" applyBorder="1"/>
    <xf numFmtId="0" fontId="2" fillId="0" borderId="40" xfId="0" applyFont="1" applyBorder="1"/>
    <xf numFmtId="0" fontId="2" fillId="0" borderId="37" xfId="0" applyFont="1" applyBorder="1"/>
    <xf numFmtId="0" fontId="7" fillId="0" borderId="37" xfId="0" applyFont="1" applyBorder="1"/>
    <xf numFmtId="0" fontId="3" fillId="0" borderId="37" xfId="0" applyFont="1" applyBorder="1"/>
    <xf numFmtId="0" fontId="3" fillId="0" borderId="50" xfId="0" applyFont="1" applyBorder="1"/>
    <xf numFmtId="0" fontId="0" fillId="0" borderId="37" xfId="0" applyBorder="1"/>
    <xf numFmtId="0" fontId="2" fillId="0" borderId="37" xfId="0" quotePrefix="1" applyFont="1" applyBorder="1"/>
    <xf numFmtId="0" fontId="0" fillId="0" borderId="38" xfId="0" applyBorder="1"/>
    <xf numFmtId="0" fontId="13" fillId="0" borderId="0" xfId="0" applyFont="1"/>
    <xf numFmtId="0" fontId="1" fillId="3" borderId="23" xfId="0" applyFont="1" applyFill="1" applyBorder="1"/>
    <xf numFmtId="0" fontId="1" fillId="3" borderId="24" xfId="0" applyFont="1" applyFill="1" applyBorder="1"/>
    <xf numFmtId="0" fontId="1" fillId="3" borderId="25" xfId="0" applyFont="1" applyFill="1" applyBorder="1"/>
    <xf numFmtId="0" fontId="2" fillId="6" borderId="37" xfId="0" applyFont="1" applyFill="1" applyBorder="1"/>
    <xf numFmtId="0" fontId="19" fillId="2" borderId="6" xfId="0" applyFont="1" applyFill="1" applyBorder="1"/>
    <xf numFmtId="0" fontId="19" fillId="2" borderId="11" xfId="0" applyFont="1" applyFill="1" applyBorder="1"/>
    <xf numFmtId="0" fontId="19" fillId="2" borderId="16" xfId="0" applyFont="1" applyFill="1" applyBorder="1"/>
    <xf numFmtId="0" fontId="19" fillId="2" borderId="17" xfId="0" applyFont="1" applyFill="1" applyBorder="1"/>
    <xf numFmtId="0" fontId="1" fillId="3" borderId="7" xfId="0" applyFont="1" applyFill="1" applyBorder="1"/>
    <xf numFmtId="0" fontId="1" fillId="15" borderId="6" xfId="0" applyFont="1" applyFill="1" applyBorder="1"/>
    <xf numFmtId="0" fontId="6" fillId="3" borderId="6" xfId="0" applyFont="1" applyFill="1" applyBorder="1"/>
    <xf numFmtId="0" fontId="1" fillId="11" borderId="7" xfId="0" applyFont="1" applyFill="1" applyBorder="1"/>
    <xf numFmtId="0" fontId="1" fillId="11" borderId="12" xfId="0" applyFont="1" applyFill="1" applyBorder="1"/>
    <xf numFmtId="0" fontId="1" fillId="10" borderId="22" xfId="0" applyFont="1" applyFill="1" applyBorder="1"/>
    <xf numFmtId="0" fontId="0" fillId="0" borderId="26" xfId="0" applyFont="1" applyBorder="1"/>
    <xf numFmtId="0" fontId="10" fillId="10" borderId="1" xfId="0" applyFont="1" applyFill="1" applyBorder="1"/>
    <xf numFmtId="1" fontId="14" fillId="15" borderId="13" xfId="0" applyNumberFormat="1" applyFont="1" applyFill="1" applyBorder="1"/>
    <xf numFmtId="0" fontId="2" fillId="15" borderId="11" xfId="0" applyFont="1" applyFill="1" applyBorder="1"/>
    <xf numFmtId="0" fontId="1" fillId="11" borderId="40" xfId="0" applyFont="1" applyFill="1" applyBorder="1"/>
    <xf numFmtId="1" fontId="14" fillId="15" borderId="6" xfId="0" applyNumberFormat="1" applyFont="1" applyFill="1" applyBorder="1"/>
    <xf numFmtId="0" fontId="1" fillId="4" borderId="36" xfId="0" applyFont="1" applyFill="1" applyBorder="1"/>
    <xf numFmtId="1" fontId="14" fillId="15" borderId="34" xfId="0" applyNumberFormat="1" applyFont="1" applyFill="1" applyBorder="1"/>
    <xf numFmtId="1" fontId="14" fillId="15" borderId="2" xfId="0" applyNumberFormat="1" applyFont="1" applyFill="1" applyBorder="1"/>
    <xf numFmtId="1" fontId="14" fillId="15" borderId="24" xfId="0" applyNumberFormat="1" applyFont="1" applyFill="1" applyBorder="1"/>
    <xf numFmtId="0" fontId="2" fillId="0" borderId="6" xfId="0" quotePrefix="1" applyFont="1" applyBorder="1"/>
    <xf numFmtId="0" fontId="0" fillId="0" borderId="14" xfId="0" applyFont="1" applyBorder="1"/>
    <xf numFmtId="0" fontId="10" fillId="8" borderId="1" xfId="0" applyFont="1" applyFill="1" applyBorder="1"/>
    <xf numFmtId="0" fontId="2" fillId="4" borderId="1" xfId="0" applyFont="1" applyFill="1" applyBorder="1"/>
    <xf numFmtId="0" fontId="1" fillId="9" borderId="1" xfId="0" applyFont="1" applyFill="1" applyBorder="1"/>
    <xf numFmtId="9" fontId="0" fillId="9" borderId="1" xfId="2" applyFont="1" applyFill="1" applyBorder="1"/>
    <xf numFmtId="9" fontId="0" fillId="14" borderId="1" xfId="0" applyNumberFormat="1" applyFill="1" applyBorder="1"/>
    <xf numFmtId="9" fontId="0" fillId="14" borderId="1" xfId="2" applyFont="1" applyFill="1" applyBorder="1"/>
    <xf numFmtId="0" fontId="17" fillId="9" borderId="1" xfId="0" applyFont="1" applyFill="1" applyBorder="1"/>
    <xf numFmtId="0" fontId="2" fillId="4" borderId="13" xfId="0" applyFont="1" applyFill="1" applyBorder="1"/>
    <xf numFmtId="0" fontId="1" fillId="4" borderId="12" xfId="0" applyFont="1" applyFill="1" applyBorder="1"/>
    <xf numFmtId="0" fontId="6" fillId="4" borderId="7" xfId="0" applyFont="1" applyFill="1" applyBorder="1"/>
    <xf numFmtId="0" fontId="6" fillId="5" borderId="6" xfId="0" applyFont="1" applyFill="1" applyBorder="1"/>
    <xf numFmtId="0" fontId="6" fillId="18" borderId="6" xfId="0" applyFont="1" applyFill="1" applyBorder="1"/>
    <xf numFmtId="0" fontId="1" fillId="18" borderId="6" xfId="0" applyFont="1" applyFill="1" applyBorder="1"/>
    <xf numFmtId="0" fontId="1" fillId="18" borderId="11" xfId="0" applyFont="1" applyFill="1" applyBorder="1"/>
    <xf numFmtId="0" fontId="0" fillId="18" borderId="18" xfId="0" applyFill="1" applyBorder="1"/>
    <xf numFmtId="0" fontId="0" fillId="18" borderId="6" xfId="0" applyFill="1" applyBorder="1"/>
    <xf numFmtId="0" fontId="0" fillId="18" borderId="4" xfId="0" applyFill="1" applyBorder="1"/>
    <xf numFmtId="0" fontId="0" fillId="18" borderId="1" xfId="0" applyFill="1" applyBorder="1"/>
    <xf numFmtId="0" fontId="0" fillId="18" borderId="19" xfId="0" applyFill="1" applyBorder="1"/>
    <xf numFmtId="0" fontId="0" fillId="18" borderId="11" xfId="0" applyFill="1" applyBorder="1"/>
    <xf numFmtId="0" fontId="0" fillId="18" borderId="15" xfId="0" applyFill="1" applyBorder="1"/>
    <xf numFmtId="0" fontId="0" fillId="18" borderId="13" xfId="0" applyFill="1" applyBorder="1"/>
    <xf numFmtId="0" fontId="0" fillId="18" borderId="22" xfId="0" applyFill="1" applyBorder="1"/>
    <xf numFmtId="0" fontId="0" fillId="18" borderId="24" xfId="0" applyFill="1" applyBorder="1"/>
    <xf numFmtId="0" fontId="1" fillId="18" borderId="4" xfId="0" applyFont="1" applyFill="1" applyBorder="1"/>
    <xf numFmtId="0" fontId="1" fillId="18" borderId="1" xfId="0" applyFont="1" applyFill="1" applyBorder="1"/>
    <xf numFmtId="0" fontId="10" fillId="0" borderId="1" xfId="0" applyFont="1" applyFill="1" applyBorder="1"/>
    <xf numFmtId="0" fontId="0" fillId="0" borderId="1" xfId="0" applyFill="1" applyBorder="1"/>
    <xf numFmtId="0" fontId="0" fillId="0" borderId="3" xfId="0" applyFill="1" applyBorder="1"/>
    <xf numFmtId="0" fontId="10" fillId="0" borderId="6" xfId="0" applyFont="1" applyBorder="1"/>
    <xf numFmtId="0" fontId="10" fillId="0" borderId="22" xfId="0" applyFont="1" applyBorder="1"/>
    <xf numFmtId="0" fontId="10" fillId="0" borderId="11"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24</xdr:col>
      <xdr:colOff>0</xdr:colOff>
      <xdr:row>1</xdr:row>
      <xdr:rowOff>202405</xdr:rowOff>
    </xdr:from>
    <xdr:ext cx="6783917" cy="3976689"/>
    <xdr:sp macro="" textlink="">
      <xdr:nvSpPr>
        <xdr:cNvPr id="2" name="TextBox 1">
          <a:extLst>
            <a:ext uri="{FF2B5EF4-FFF2-40B4-BE49-F238E27FC236}">
              <a16:creationId xmlns:a16="http://schemas.microsoft.com/office/drawing/2014/main" id="{C0FEE103-51F9-4A14-8827-4972DB3F117A}"/>
            </a:ext>
          </a:extLst>
        </xdr:cNvPr>
        <xdr:cNvSpPr txBox="1"/>
      </xdr:nvSpPr>
      <xdr:spPr>
        <a:xfrm>
          <a:off x="10084594" y="440530"/>
          <a:ext cx="6783917" cy="3976689"/>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provides an alphabetical</a:t>
          </a:r>
          <a:r>
            <a:rPr lang="en-GB" sz="1100" baseline="0">
              <a:solidFill>
                <a:schemeClr val="tx1"/>
              </a:solidFill>
              <a:effectLst/>
              <a:latin typeface="+mn-lt"/>
              <a:ea typeface="+mn-ea"/>
              <a:cs typeface="+mn-cs"/>
            </a:rPr>
            <a:t> list by artist of the total known </a:t>
          </a:r>
          <a:r>
            <a:rPr lang="en-GB" sz="1100">
              <a:solidFill>
                <a:schemeClr val="tx1"/>
              </a:solidFill>
              <a:effectLst/>
              <a:latin typeface="+mn-lt"/>
              <a:ea typeface="+mn-ea"/>
              <a:cs typeface="+mn-cs"/>
            </a:rPr>
            <a:t>pictures</a:t>
          </a:r>
          <a:r>
            <a:rPr lang="en-GB" sz="1100" baseline="0">
              <a:solidFill>
                <a:schemeClr val="tx1"/>
              </a:solidFill>
              <a:effectLst/>
              <a:latin typeface="+mn-lt"/>
              <a:ea typeface="+mn-ea"/>
              <a:cs typeface="+mn-cs"/>
            </a:rPr>
            <a:t> in the Trist collection amalgamating the works listed in Trist's own catalogue with those sold at Christie's in 1892 and including a handful of paintings which we know that the Trists owned at some point but which appear in neither catalogue.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title of the Trist catalogue is </a:t>
          </a:r>
          <a:r>
            <a:rPr lang="en-GB" sz="1100" i="1" baseline="0">
              <a:solidFill>
                <a:schemeClr val="tx1"/>
              </a:solidFill>
              <a:effectLst/>
              <a:latin typeface="+mn-lt"/>
              <a:ea typeface="+mn-ea"/>
              <a:cs typeface="+mn-cs"/>
            </a:rPr>
            <a:t>John Hamilton Trist's Pictures </a:t>
          </a:r>
          <a:r>
            <a:rPr lang="en-GB" sz="1100" i="1">
              <a:solidFill>
                <a:schemeClr val="tx1"/>
              </a:solidFill>
              <a:effectLst/>
              <a:latin typeface="+mn-lt"/>
              <a:ea typeface="+mn-ea"/>
              <a:cs typeface="+mn-cs"/>
            </a:rPr>
            <a:t>At 22, Vernon Terrace, Brighton,</a:t>
          </a:r>
          <a:r>
            <a:rPr lang="en-GB" sz="1100" i="1" baseline="0">
              <a:solidFill>
                <a:schemeClr val="tx1"/>
              </a:solidFill>
              <a:effectLst/>
              <a:latin typeface="+mn-lt"/>
              <a:ea typeface="+mn-ea"/>
              <a:cs typeface="+mn-cs"/>
            </a:rPr>
            <a:t> 11, Compton Terrace and at 13 Goldsmid Roads, Brighton October 1876, 15th Dec. 1886 Revised List, </a:t>
          </a:r>
          <a:r>
            <a:rPr lang="en-GB" sz="1100">
              <a:solidFill>
                <a:schemeClr val="tx1"/>
              </a:solidFill>
              <a:effectLst/>
              <a:latin typeface="+mn-lt"/>
              <a:ea typeface="+mn-ea"/>
              <a:cs typeface="+mn-cs"/>
            </a:rPr>
            <a:t>Tate Gallery Archive, 8524.31. </a:t>
          </a:r>
          <a:endParaRPr lang="en-GB" sz="1100" i="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3.</a:t>
          </a:r>
          <a:r>
            <a:rPr lang="en-GB" sz="1100" baseline="0">
              <a:solidFill>
                <a:schemeClr val="tx1"/>
              </a:solidFill>
              <a:effectLst/>
              <a:latin typeface="+mn-lt"/>
              <a:ea typeface="+mn-ea"/>
              <a:cs typeface="+mn-cs"/>
            </a:rPr>
            <a:t> The title page of the relevant Christie's catalogue reads: </a:t>
          </a:r>
          <a:r>
            <a:rPr lang="en-GB" sz="1100" i="1">
              <a:solidFill>
                <a:schemeClr val="tx1"/>
              </a:solidFill>
              <a:effectLst/>
              <a:latin typeface="+mn-lt"/>
              <a:ea typeface="+mn-ea"/>
              <a:cs typeface="+mn-cs"/>
            </a:rPr>
            <a:t>Catalogue of The Valuable Collection of Modern Pictures and Water Colour Drawings Formed by John Hamilton Trist, Esq., Deceased, Late of Vernon Terrace, Chiefly Purchased Direct from the Painters; And Modern Pictures and Water-colour Drawings, The Property of John Dent, Esq., Deceased, Late of Fitzroy Square: Which Will be Sold by Auction by Messrs. Christie, Manson &amp; Woods, At Their Great Rooms, 8, King Street, St James Square, On Saturday, April 9</a:t>
          </a:r>
          <a:r>
            <a:rPr lang="en-GB" sz="1100" i="1" baseline="30000">
              <a:solidFill>
                <a:schemeClr val="tx1"/>
              </a:solidFill>
              <a:effectLst/>
              <a:latin typeface="+mn-lt"/>
              <a:ea typeface="+mn-ea"/>
              <a:cs typeface="+mn-cs"/>
            </a:rPr>
            <a:t>th</a:t>
          </a:r>
          <a:r>
            <a:rPr lang="en-GB" sz="1100" i="1">
              <a:solidFill>
                <a:schemeClr val="tx1"/>
              </a:solidFill>
              <a:effectLst/>
              <a:latin typeface="+mn-lt"/>
              <a:ea typeface="+mn-ea"/>
              <a:cs typeface="+mn-cs"/>
            </a:rPr>
            <a:t>, 1892, At One O’Clock Precisely.</a:t>
          </a: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tx1"/>
              </a:solidFill>
              <a:effectLst/>
              <a:latin typeface="+mn-lt"/>
              <a:ea typeface="+mn-ea"/>
              <a:cs typeface="+mn-cs"/>
            </a:rPr>
            <a:t>4.</a:t>
          </a:r>
          <a:r>
            <a:rPr lang="en-GB" sz="1100" i="0" baseline="0">
              <a:solidFill>
                <a:schemeClr val="tx1"/>
              </a:solidFill>
              <a:effectLst/>
              <a:latin typeface="+mn-lt"/>
              <a:ea typeface="+mn-ea"/>
              <a:cs typeface="+mn-cs"/>
            </a:rPr>
            <a:t> </a:t>
          </a:r>
          <a:r>
            <a:rPr lang="en-GB" sz="1100" i="0">
              <a:solidFill>
                <a:schemeClr val="tx1"/>
              </a:solidFill>
              <a:effectLst/>
              <a:latin typeface="+mn-lt"/>
              <a:ea typeface="+mn-ea"/>
              <a:cs typeface="+mn-cs"/>
            </a:rPr>
            <a:t>Column A numbers the pictures and</a:t>
          </a:r>
          <a:r>
            <a:rPr lang="en-GB" sz="1100" i="0" baseline="0">
              <a:solidFill>
                <a:schemeClr val="tx1"/>
              </a:solidFill>
              <a:effectLst/>
              <a:latin typeface="+mn-lt"/>
              <a:ea typeface="+mn-ea"/>
              <a:cs typeface="+mn-cs"/>
            </a:rPr>
            <a:t> shows a total of 145 works in the collection including 10 by John Trist himself.</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5. Column B gives the Christie's 1892 catalogue numbers. Column C gives the Trist catalogue numbers.</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6. Column D numbers the artists and  shows that 61 separate artists contributed to the collection.</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7. Column E is self-explanatory however 'z' indicates anonymous artist.</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7. Columns G, H and I reflect information in the Trist catalogue for the most part.</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8. Columns J-L transcribe information from the Trist catalogue and the figures in columns M-O are taken from the Christie's catalogue.</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9. £50 in the latter part of the 19th century was worth around £5,000 in today's values on the basis of a retail price index calculation. See </a:t>
          </a:r>
          <a:r>
            <a:rPr lang="en-GB" sz="1100" i="1" baseline="0">
              <a:solidFill>
                <a:schemeClr val="tx1"/>
              </a:solidFill>
              <a:effectLst/>
              <a:latin typeface="+mn-lt"/>
              <a:ea typeface="+mn-ea"/>
              <a:cs typeface="+mn-cs"/>
            </a:rPr>
            <a:t>MeasuringWorth.com </a:t>
          </a:r>
          <a:r>
            <a:rPr lang="en-GB" sz="1100" i="0" baseline="0">
              <a:solidFill>
                <a:schemeClr val="tx1"/>
              </a:solidFill>
              <a:effectLst/>
              <a:latin typeface="+mn-lt"/>
              <a:ea typeface="+mn-ea"/>
              <a:cs typeface="+mn-cs"/>
            </a:rPr>
            <a:t>website &lt;https://www.measuringworth.com/calculators/ukcompare/relativevalue&gt; [accessed March 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140231</xdr:colOff>
      <xdr:row>9</xdr:row>
      <xdr:rowOff>186531</xdr:rowOff>
    </xdr:from>
    <xdr:to>
      <xdr:col>19</xdr:col>
      <xdr:colOff>353219</xdr:colOff>
      <xdr:row>15</xdr:row>
      <xdr:rowOff>127000</xdr:rowOff>
    </xdr:to>
    <xdr:sp macro="" textlink="">
      <xdr:nvSpPr>
        <xdr:cNvPr id="3" name="TextBox 2">
          <a:extLst>
            <a:ext uri="{FF2B5EF4-FFF2-40B4-BE49-F238E27FC236}">
              <a16:creationId xmlns:a16="http://schemas.microsoft.com/office/drawing/2014/main" id="{5EACC4A7-A073-4B09-85B1-87E38BB4DD1C}"/>
            </a:ext>
          </a:extLst>
        </xdr:cNvPr>
        <xdr:cNvSpPr txBox="1"/>
      </xdr:nvSpPr>
      <xdr:spPr>
        <a:xfrm>
          <a:off x="12120564" y="2165614"/>
          <a:ext cx="1948655"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18 works</a:t>
          </a:r>
          <a:r>
            <a:rPr lang="en-GB" sz="1100" baseline="0"/>
            <a:t> - m</a:t>
          </a:r>
          <a:r>
            <a:rPr lang="en-GB" sz="1100"/>
            <a:t>ainly history, mythological and religious works,</a:t>
          </a:r>
          <a:r>
            <a:rPr lang="en-GB" sz="1100" baseline="0"/>
            <a:t> over half were PR</a:t>
          </a:r>
          <a:endParaRPr lang="en-GB" sz="1100"/>
        </a:p>
      </xdr:txBody>
    </xdr:sp>
    <xdr:clientData/>
  </xdr:twoCellAnchor>
  <xdr:twoCellAnchor>
    <xdr:from>
      <xdr:col>17</xdr:col>
      <xdr:colOff>82022</xdr:colOff>
      <xdr:row>27</xdr:row>
      <xdr:rowOff>0</xdr:rowOff>
    </xdr:from>
    <xdr:to>
      <xdr:col>19</xdr:col>
      <xdr:colOff>295010</xdr:colOff>
      <xdr:row>32</xdr:row>
      <xdr:rowOff>130969</xdr:rowOff>
    </xdr:to>
    <xdr:sp macro="" textlink="">
      <xdr:nvSpPr>
        <xdr:cNvPr id="4" name="TextBox 3">
          <a:extLst>
            <a:ext uri="{FF2B5EF4-FFF2-40B4-BE49-F238E27FC236}">
              <a16:creationId xmlns:a16="http://schemas.microsoft.com/office/drawing/2014/main" id="{52DB75E4-92D5-409C-B6CC-81EBF1F0341D}"/>
            </a:ext>
          </a:extLst>
        </xdr:cNvPr>
        <xdr:cNvSpPr txBox="1"/>
      </xdr:nvSpPr>
      <xdr:spPr>
        <a:xfrm>
          <a:off x="12062355" y="5418667"/>
          <a:ext cx="1948655"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16 works - landscapes</a:t>
          </a:r>
          <a:r>
            <a:rPr lang="en-GB" sz="1100" baseline="0"/>
            <a:t> and outdoor scenes seeem to feature here with the exception of Legros </a:t>
          </a:r>
          <a:r>
            <a:rPr lang="en-GB" sz="1100" i="1" baseline="0"/>
            <a:t>A Spanish choir</a:t>
          </a:r>
          <a:endParaRPr lang="en-GB" sz="1100" i="1"/>
        </a:p>
      </xdr:txBody>
    </xdr:sp>
    <xdr:clientData/>
  </xdr:twoCellAnchor>
  <xdr:twoCellAnchor>
    <xdr:from>
      <xdr:col>17</xdr:col>
      <xdr:colOff>515938</xdr:colOff>
      <xdr:row>42</xdr:row>
      <xdr:rowOff>97896</xdr:rowOff>
    </xdr:from>
    <xdr:to>
      <xdr:col>20</xdr:col>
      <xdr:colOff>115093</xdr:colOff>
      <xdr:row>48</xdr:row>
      <xdr:rowOff>38365</xdr:rowOff>
    </xdr:to>
    <xdr:sp macro="" textlink="">
      <xdr:nvSpPr>
        <xdr:cNvPr id="5" name="TextBox 4">
          <a:extLst>
            <a:ext uri="{FF2B5EF4-FFF2-40B4-BE49-F238E27FC236}">
              <a16:creationId xmlns:a16="http://schemas.microsoft.com/office/drawing/2014/main" id="{EDA64F83-BADE-4542-BCC5-7DC1665275D0}"/>
            </a:ext>
          </a:extLst>
        </xdr:cNvPr>
        <xdr:cNvSpPr txBox="1"/>
      </xdr:nvSpPr>
      <xdr:spPr>
        <a:xfrm>
          <a:off x="12496271" y="8395229"/>
          <a:ext cx="1948655"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12 works - an aestheticist and classical theme with works associated</a:t>
          </a:r>
          <a:r>
            <a:rPr lang="en-GB" sz="1100" baseline="0"/>
            <a:t> with Leighton, all purchased 1870-1873</a:t>
          </a:r>
          <a:endParaRPr lang="en-GB" sz="1100"/>
        </a:p>
      </xdr:txBody>
    </xdr:sp>
    <xdr:clientData/>
  </xdr:twoCellAnchor>
  <xdr:twoCellAnchor>
    <xdr:from>
      <xdr:col>18</xdr:col>
      <xdr:colOff>166688</xdr:colOff>
      <xdr:row>37</xdr:row>
      <xdr:rowOff>142875</xdr:rowOff>
    </xdr:from>
    <xdr:to>
      <xdr:col>22</xdr:col>
      <xdr:colOff>345282</xdr:colOff>
      <xdr:row>39</xdr:row>
      <xdr:rowOff>47624</xdr:rowOff>
    </xdr:to>
    <xdr:sp macro="" textlink="">
      <xdr:nvSpPr>
        <xdr:cNvPr id="6" name="TextBox 5">
          <a:extLst>
            <a:ext uri="{FF2B5EF4-FFF2-40B4-BE49-F238E27FC236}">
              <a16:creationId xmlns:a16="http://schemas.microsoft.com/office/drawing/2014/main" id="{23936582-D223-43F9-8114-C3892FDABCA2}"/>
            </a:ext>
          </a:extLst>
        </xdr:cNvPr>
        <xdr:cNvSpPr txBox="1"/>
      </xdr:nvSpPr>
      <xdr:spPr>
        <a:xfrm>
          <a:off x="16466344" y="7477125"/>
          <a:ext cx="2607469" cy="309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Large work with a space all to itself</a:t>
          </a:r>
        </a:p>
      </xdr:txBody>
    </xdr:sp>
    <xdr:clientData/>
  </xdr:twoCellAnchor>
  <xdr:twoCellAnchor>
    <xdr:from>
      <xdr:col>17</xdr:col>
      <xdr:colOff>423334</xdr:colOff>
      <xdr:row>90</xdr:row>
      <xdr:rowOff>47627</xdr:rowOff>
    </xdr:from>
    <xdr:to>
      <xdr:col>20</xdr:col>
      <xdr:colOff>22490</xdr:colOff>
      <xdr:row>94</xdr:row>
      <xdr:rowOff>35719</xdr:rowOff>
    </xdr:to>
    <xdr:sp macro="" textlink="">
      <xdr:nvSpPr>
        <xdr:cNvPr id="7" name="TextBox 6">
          <a:extLst>
            <a:ext uri="{FF2B5EF4-FFF2-40B4-BE49-F238E27FC236}">
              <a16:creationId xmlns:a16="http://schemas.microsoft.com/office/drawing/2014/main" id="{EC331A54-E209-4A8C-ADBB-918B6C8B317C}"/>
            </a:ext>
          </a:extLst>
        </xdr:cNvPr>
        <xdr:cNvSpPr txBox="1"/>
      </xdr:nvSpPr>
      <xdr:spPr>
        <a:xfrm>
          <a:off x="11460428" y="17323596"/>
          <a:ext cx="1932781" cy="7500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18 smaller watercolours and sketches of land-</a:t>
          </a:r>
          <a:r>
            <a:rPr lang="en-GB" sz="1100" baseline="0"/>
            <a:t> and sea-scapes, with </a:t>
          </a:r>
          <a:r>
            <a:rPr lang="en-GB" sz="1100"/>
            <a:t> 8 by Trist himself </a:t>
          </a:r>
        </a:p>
      </xdr:txBody>
    </xdr:sp>
    <xdr:clientData/>
  </xdr:twoCellAnchor>
  <xdr:twoCellAnchor>
    <xdr:from>
      <xdr:col>17</xdr:col>
      <xdr:colOff>449792</xdr:colOff>
      <xdr:row>65</xdr:row>
      <xdr:rowOff>25134</xdr:rowOff>
    </xdr:from>
    <xdr:to>
      <xdr:col>20</xdr:col>
      <xdr:colOff>48947</xdr:colOff>
      <xdr:row>69</xdr:row>
      <xdr:rowOff>52916</xdr:rowOff>
    </xdr:to>
    <xdr:sp macro="" textlink="">
      <xdr:nvSpPr>
        <xdr:cNvPr id="8" name="TextBox 7">
          <a:extLst>
            <a:ext uri="{FF2B5EF4-FFF2-40B4-BE49-F238E27FC236}">
              <a16:creationId xmlns:a16="http://schemas.microsoft.com/office/drawing/2014/main" id="{9953CDB0-8C26-4D8D-8D6E-51F41875C5B2}"/>
            </a:ext>
          </a:extLst>
        </xdr:cNvPr>
        <xdr:cNvSpPr txBox="1"/>
      </xdr:nvSpPr>
      <xdr:spPr>
        <a:xfrm>
          <a:off x="12430125" y="12714551"/>
          <a:ext cx="1948655" cy="789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33 works: a mix of genres and types of painting with 2 Trists at 3x2.5 inches ?</a:t>
          </a:r>
        </a:p>
      </xdr:txBody>
    </xdr:sp>
    <xdr:clientData/>
  </xdr:twoCellAnchor>
  <xdr:oneCellAnchor>
    <xdr:from>
      <xdr:col>20</xdr:col>
      <xdr:colOff>0</xdr:colOff>
      <xdr:row>2</xdr:row>
      <xdr:rowOff>11906</xdr:rowOff>
    </xdr:from>
    <xdr:ext cx="6783917" cy="2357438"/>
    <xdr:sp macro="" textlink="">
      <xdr:nvSpPr>
        <xdr:cNvPr id="9" name="TextBox 8">
          <a:extLst>
            <a:ext uri="{FF2B5EF4-FFF2-40B4-BE49-F238E27FC236}">
              <a16:creationId xmlns:a16="http://schemas.microsoft.com/office/drawing/2014/main" id="{A297F2F3-3681-4EB7-B552-9A1A18C0382F}"/>
            </a:ext>
          </a:extLst>
        </xdr:cNvPr>
        <xdr:cNvSpPr txBox="1"/>
      </xdr:nvSpPr>
      <xdr:spPr>
        <a:xfrm>
          <a:off x="13370719" y="452437"/>
          <a:ext cx="6783917" cy="2357438"/>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is a transcription</a:t>
          </a:r>
          <a:r>
            <a:rPr lang="en-GB" sz="1100" baseline="0">
              <a:solidFill>
                <a:schemeClr val="tx1"/>
              </a:solidFill>
              <a:effectLst/>
              <a:latin typeface="+mn-lt"/>
              <a:ea typeface="+mn-ea"/>
              <a:cs typeface="+mn-cs"/>
            </a:rPr>
            <a:t> of the main data from Trist's own catalogue </a:t>
          </a:r>
          <a:r>
            <a:rPr lang="en-GB" sz="1100" i="1" baseline="0">
              <a:solidFill>
                <a:schemeClr val="tx1"/>
              </a:solidFill>
              <a:effectLst/>
              <a:latin typeface="+mn-lt"/>
              <a:ea typeface="+mn-ea"/>
              <a:cs typeface="+mn-cs"/>
            </a:rPr>
            <a:t>John Hamilton Trist's Pictures </a:t>
          </a:r>
          <a:r>
            <a:rPr lang="en-GB" sz="1100" i="1">
              <a:solidFill>
                <a:schemeClr val="tx1"/>
              </a:solidFill>
              <a:effectLst/>
              <a:latin typeface="+mn-lt"/>
              <a:ea typeface="+mn-ea"/>
              <a:cs typeface="+mn-cs"/>
            </a:rPr>
            <a:t>At 22, Vernon Terrace, Brighton,</a:t>
          </a:r>
          <a:r>
            <a:rPr lang="en-GB" sz="1100" i="1" baseline="0">
              <a:solidFill>
                <a:schemeClr val="tx1"/>
              </a:solidFill>
              <a:effectLst/>
              <a:latin typeface="+mn-lt"/>
              <a:ea typeface="+mn-ea"/>
              <a:cs typeface="+mn-cs"/>
            </a:rPr>
            <a:t> 11, Compton Terrace and at 13 Goldsmid Roads, Brighton October 1876, 15th Dec. 1886 Revised List, </a:t>
          </a:r>
          <a:r>
            <a:rPr lang="en-GB" sz="1100">
              <a:solidFill>
                <a:schemeClr val="tx1"/>
              </a:solidFill>
              <a:effectLst/>
              <a:latin typeface="+mn-lt"/>
              <a:ea typeface="+mn-ea"/>
              <a:cs typeface="+mn-cs"/>
            </a:rPr>
            <a:t>Tate Gallery Archive, 8524.31.</a:t>
          </a:r>
          <a:r>
            <a:rPr lang="en-GB" sz="1100" i="1" baseline="0">
              <a:solidFill>
                <a:schemeClr val="tx1"/>
              </a:solidFill>
              <a:effectLst/>
              <a:latin typeface="+mn-lt"/>
              <a:ea typeface="+mn-ea"/>
              <a:cs typeface="+mn-cs"/>
            </a:rPr>
            <a:t> </a:t>
          </a:r>
          <a:r>
            <a:rPr lang="en-GB" sz="1100" i="0" baseline="0">
              <a:solidFill>
                <a:schemeClr val="tx1"/>
              </a:solidFill>
              <a:effectLst/>
              <a:latin typeface="+mn-lt"/>
              <a:ea typeface="+mn-ea"/>
              <a:cs typeface="+mn-cs"/>
            </a:rPr>
            <a:t>The 1886 revised version crosses out </a:t>
          </a:r>
          <a:r>
            <a:rPr lang="en-GB" sz="1100" i="1" baseline="0">
              <a:solidFill>
                <a:schemeClr val="tx1"/>
              </a:solidFill>
              <a:effectLst/>
              <a:latin typeface="+mn-lt"/>
              <a:ea typeface="+mn-ea"/>
              <a:cs typeface="+mn-cs"/>
            </a:rPr>
            <a:t>'11, Compton Terrace and at 13 Goldsmid Roads, Brighton October 1876</a:t>
          </a:r>
          <a:r>
            <a:rPr lang="en-GB" sz="1100" i="0" baseline="0">
              <a:solidFill>
                <a:schemeClr val="tx1"/>
              </a:solidFill>
              <a:effectLst/>
              <a:latin typeface="+mn-lt"/>
              <a:ea typeface="+mn-ea"/>
              <a:cs typeface="+mn-cs"/>
            </a:rPr>
            <a:t>' from the title in red ink.</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In addition the prices achieved at the Christie's sale 1892 are retained.</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3. Two pictures by Arthur Hughes are included twice in the catalogue as blocked out. This suggests that they were in transit from 22, Vernon Terrace to 13, Goldsmid Road where Herbert and Louisa Trist lived.</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4. All the sizes of the paintings are in cms converted from inches, and give an idea of the size of paintings in the different rooms.</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5. The precise dispostion of the pictures in 13, Goldsmid Road is unknown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t>
          </a: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154782</xdr:colOff>
      <xdr:row>2</xdr:row>
      <xdr:rowOff>11906</xdr:rowOff>
    </xdr:from>
    <xdr:ext cx="3607593" cy="1916907"/>
    <xdr:sp macro="" textlink="">
      <xdr:nvSpPr>
        <xdr:cNvPr id="2" name="TextBox 1">
          <a:extLst>
            <a:ext uri="{FF2B5EF4-FFF2-40B4-BE49-F238E27FC236}">
              <a16:creationId xmlns:a16="http://schemas.microsoft.com/office/drawing/2014/main" id="{8326C6FA-BDC0-43C2-961D-8FF2C0E51D9C}"/>
            </a:ext>
          </a:extLst>
        </xdr:cNvPr>
        <xdr:cNvSpPr txBox="1"/>
      </xdr:nvSpPr>
      <xdr:spPr>
        <a:xfrm>
          <a:off x="11906251" y="452437"/>
          <a:ext cx="3607593" cy="1916907"/>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shows</a:t>
          </a:r>
          <a:r>
            <a:rPr lang="en-GB" sz="1100" baseline="0">
              <a:solidFill>
                <a:schemeClr val="tx1"/>
              </a:solidFill>
              <a:effectLst/>
              <a:latin typeface="+mn-lt"/>
              <a:ea typeface="+mn-ea"/>
              <a:cs typeface="+mn-cs"/>
            </a:rPr>
            <a:t> the purchases of paintings by Harriet and John Trist in chronological order based on the purchase dates given in the Trist catalogue.</a:t>
          </a:r>
        </a:p>
        <a:p>
          <a:pPr marL="0" marR="0" lvl="0" indent="0" defTabSz="914400" eaLnBrk="1" fontAlgn="auto" latinLnBrk="0" hangingPunct="1">
            <a:lnSpc>
              <a:spcPct val="100000"/>
            </a:lnSpc>
            <a:spcBef>
              <a:spcPts val="0"/>
            </a:spcBef>
            <a:spcAft>
              <a:spcPts val="0"/>
            </a:spcAft>
            <a:buClrTx/>
            <a:buSzTx/>
            <a:buFontTx/>
            <a:buNone/>
            <a:tabLst/>
            <a:defRPr/>
          </a:pPr>
          <a:r>
            <a:rPr lang="en-GB" sz="1100" i="0" baseline="0">
              <a:solidFill>
                <a:schemeClr val="tx1"/>
              </a:solidFill>
              <a:effectLst/>
              <a:latin typeface="+mn-lt"/>
              <a:ea typeface="+mn-ea"/>
              <a:cs typeface="+mn-cs"/>
            </a:rPr>
            <a:t>2. The table 'Trist Purchasing Summary' to the right summarises the data in terms of the numbers of works bought in each year and totals the amounts spent on pictures in each decade. It indicates that most paintings were bought and the most money was spent in the 1860s..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t>
          </a:r>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4</xdr:row>
      <xdr:rowOff>0</xdr:rowOff>
    </xdr:from>
    <xdr:ext cx="6500813" cy="1916907"/>
    <xdr:sp macro="" textlink="">
      <xdr:nvSpPr>
        <xdr:cNvPr id="2" name="TextBox 1">
          <a:extLst>
            <a:ext uri="{FF2B5EF4-FFF2-40B4-BE49-F238E27FC236}">
              <a16:creationId xmlns:a16="http://schemas.microsoft.com/office/drawing/2014/main" id="{6B460959-A27D-4226-A04D-FB2C6B50C6EB}"/>
            </a:ext>
          </a:extLst>
        </xdr:cNvPr>
        <xdr:cNvSpPr txBox="1"/>
      </xdr:nvSpPr>
      <xdr:spPr>
        <a:xfrm>
          <a:off x="6203156" y="833438"/>
          <a:ext cx="6500813" cy="1916907"/>
        </a:xfrm>
        <a:prstGeom prst="rect">
          <a:avLst/>
        </a:prstGeom>
        <a:solidFill>
          <a:schemeClr val="accent3">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C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1.  This spreadsheet summarises the style</a:t>
          </a:r>
          <a:r>
            <a:rPr lang="en-GB" sz="1100" baseline="0">
              <a:solidFill>
                <a:schemeClr val="tx1"/>
              </a:solidFill>
              <a:effectLst/>
              <a:latin typeface="+mn-lt"/>
              <a:ea typeface="+mn-ea"/>
              <a:cs typeface="+mn-cs"/>
            </a:rPr>
            <a:t> and genres of the works in the Trist collection. Given there are no precise rules for classifying paintings, many of which display a range of features in terms of style, technique and subject matter, this is  not a scientific assessment. For instance landscape features as a style/school and a genre.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2. The tables below summarise the Style/School'  of the pictures and the 'Genre'. They do not include John Trist's own watercolours.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3. The tables show that the  style of the majority of the paintings was Pre-Raphaelite and aestheticist and that half of the works were landscapes.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t>
          </a:r>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407B2-0141-40D0-BADC-12918094663F}">
  <dimension ref="A1:W174"/>
  <sheetViews>
    <sheetView zoomScale="80" zoomScaleNormal="80" workbookViewId="0"/>
  </sheetViews>
  <sheetFormatPr defaultRowHeight="15" x14ac:dyDescent="0.25"/>
  <cols>
    <col min="1" max="1" width="4.42578125" bestFit="1" customWidth="1"/>
    <col min="2" max="4" width="5.28515625" customWidth="1"/>
    <col min="5" max="5" width="17.85546875" customWidth="1"/>
    <col min="6" max="6" width="39.5703125" customWidth="1"/>
    <col min="7" max="7" width="8.5703125" bestFit="1" customWidth="1"/>
    <col min="8" max="8" width="8.140625" bestFit="1" customWidth="1"/>
    <col min="9" max="9" width="17.140625" bestFit="1" customWidth="1"/>
    <col min="10" max="10" width="6.42578125" customWidth="1"/>
    <col min="11" max="11" width="4.42578125" customWidth="1"/>
    <col min="12" max="12" width="3.42578125" customWidth="1"/>
    <col min="13" max="13" width="5.85546875" customWidth="1"/>
    <col min="14" max="14" width="5.5703125" customWidth="1"/>
    <col min="15" max="15" width="4.42578125" customWidth="1"/>
    <col min="16" max="16" width="60.140625" hidden="1" customWidth="1"/>
    <col min="17" max="17" width="6" hidden="1" customWidth="1"/>
    <col min="18" max="18" width="5.5703125" hidden="1" customWidth="1"/>
    <col min="19" max="19" width="11.28515625" hidden="1" customWidth="1"/>
    <col min="20" max="20" width="8.140625" hidden="1" customWidth="1"/>
    <col min="21" max="21" width="2.140625" hidden="1" customWidth="1"/>
    <col min="22" max="22" width="7.28515625" hidden="1" customWidth="1"/>
    <col min="23" max="23" width="126.140625" hidden="1" customWidth="1"/>
  </cols>
  <sheetData>
    <row r="1" spans="1:23" ht="18.75" x14ac:dyDescent="0.3">
      <c r="A1" s="5" t="s">
        <v>475</v>
      </c>
      <c r="B1" s="5"/>
      <c r="C1" s="5"/>
    </row>
    <row r="2" spans="1:23" ht="15.75" thickBot="1" x14ac:dyDescent="0.3">
      <c r="Q2" s="264" t="s">
        <v>442</v>
      </c>
    </row>
    <row r="3" spans="1:23" x14ac:dyDescent="0.25">
      <c r="B3" s="63" t="s">
        <v>292</v>
      </c>
      <c r="C3" s="19" t="s">
        <v>218</v>
      </c>
      <c r="D3" s="19"/>
      <c r="E3" s="10" t="s">
        <v>0</v>
      </c>
      <c r="F3" s="10" t="s">
        <v>1</v>
      </c>
      <c r="G3" s="269" t="s">
        <v>2</v>
      </c>
      <c r="H3" s="271" t="s">
        <v>219</v>
      </c>
      <c r="I3" s="21" t="s">
        <v>221</v>
      </c>
      <c r="J3" s="39" t="s">
        <v>222</v>
      </c>
      <c r="K3" s="23"/>
      <c r="L3" s="40"/>
      <c r="M3" s="36" t="s">
        <v>223</v>
      </c>
      <c r="N3" s="22"/>
      <c r="O3" s="273"/>
      <c r="P3" s="254" t="s">
        <v>7</v>
      </c>
      <c r="Q3" s="251" t="s">
        <v>343</v>
      </c>
      <c r="R3" s="249"/>
      <c r="S3" s="249" t="s">
        <v>7</v>
      </c>
      <c r="T3" s="249" t="s">
        <v>346</v>
      </c>
      <c r="U3" s="249"/>
      <c r="V3" s="181" t="s">
        <v>374</v>
      </c>
      <c r="W3" s="182" t="s">
        <v>373</v>
      </c>
    </row>
    <row r="4" spans="1:23" ht="15.75" thickBot="1" x14ac:dyDescent="0.3">
      <c r="B4" s="64" t="s">
        <v>3</v>
      </c>
      <c r="C4" s="24"/>
      <c r="D4" s="24"/>
      <c r="E4" s="25"/>
      <c r="F4" s="25"/>
      <c r="G4" s="270" t="s">
        <v>220</v>
      </c>
      <c r="H4" s="272" t="s">
        <v>221</v>
      </c>
      <c r="I4" s="27" t="s">
        <v>224</v>
      </c>
      <c r="J4" s="41" t="s">
        <v>9</v>
      </c>
      <c r="K4" s="28" t="s">
        <v>10</v>
      </c>
      <c r="L4" s="42" t="s">
        <v>11</v>
      </c>
      <c r="M4" s="37" t="s">
        <v>9</v>
      </c>
      <c r="N4" s="28" t="s">
        <v>10</v>
      </c>
      <c r="O4" s="42" t="s">
        <v>11</v>
      </c>
      <c r="P4" s="255"/>
      <c r="Q4" s="252" t="s">
        <v>344</v>
      </c>
      <c r="R4" s="250" t="s">
        <v>345</v>
      </c>
      <c r="S4" s="250"/>
      <c r="T4" s="250"/>
      <c r="U4" s="250"/>
      <c r="V4" s="181"/>
      <c r="W4" s="183"/>
    </row>
    <row r="5" spans="1:23" x14ac:dyDescent="0.25">
      <c r="A5">
        <v>1</v>
      </c>
      <c r="B5" s="61">
        <v>114</v>
      </c>
      <c r="C5" s="14">
        <v>46</v>
      </c>
      <c r="D5" s="148">
        <v>1</v>
      </c>
      <c r="E5" s="83" t="s">
        <v>189</v>
      </c>
      <c r="F5" s="16" t="s">
        <v>190</v>
      </c>
      <c r="G5" s="15">
        <v>1873</v>
      </c>
      <c r="H5" s="17">
        <v>1873</v>
      </c>
      <c r="I5" s="17" t="s">
        <v>239</v>
      </c>
      <c r="J5" s="97">
        <v>21</v>
      </c>
      <c r="K5" s="23"/>
      <c r="L5" s="40"/>
      <c r="M5" s="97">
        <v>7</v>
      </c>
      <c r="N5" s="23">
        <v>17</v>
      </c>
      <c r="O5" s="40">
        <v>6</v>
      </c>
      <c r="P5" s="256" t="s">
        <v>325</v>
      </c>
      <c r="Q5" s="253">
        <v>1836</v>
      </c>
      <c r="R5" s="15">
        <v>1912</v>
      </c>
      <c r="S5" s="15"/>
      <c r="T5" s="15">
        <v>58834</v>
      </c>
      <c r="U5" s="15"/>
      <c r="V5" s="184"/>
      <c r="W5" s="185" t="s">
        <v>376</v>
      </c>
    </row>
    <row r="6" spans="1:23" x14ac:dyDescent="0.25">
      <c r="A6">
        <v>2</v>
      </c>
      <c r="B6" s="62">
        <v>34</v>
      </c>
      <c r="C6" s="13">
        <v>59</v>
      </c>
      <c r="D6" s="149">
        <v>2</v>
      </c>
      <c r="E6" s="2" t="s">
        <v>58</v>
      </c>
      <c r="F6" s="4" t="s">
        <v>61</v>
      </c>
      <c r="G6" s="3">
        <v>1868</v>
      </c>
      <c r="H6" s="8">
        <v>1868</v>
      </c>
      <c r="I6" s="8" t="s">
        <v>225</v>
      </c>
      <c r="J6" s="45">
        <v>50</v>
      </c>
      <c r="K6" s="12"/>
      <c r="L6" s="46"/>
      <c r="M6" s="45">
        <v>6</v>
      </c>
      <c r="N6" s="12">
        <v>6</v>
      </c>
      <c r="O6" s="46"/>
      <c r="P6" s="257" t="s">
        <v>356</v>
      </c>
      <c r="Q6" s="9">
        <v>1817</v>
      </c>
      <c r="R6" s="3">
        <v>1886</v>
      </c>
      <c r="S6" s="3"/>
      <c r="T6" s="54"/>
      <c r="U6" s="3"/>
      <c r="V6" s="184"/>
      <c r="W6" s="185" t="s">
        <v>381</v>
      </c>
    </row>
    <row r="7" spans="1:23" x14ac:dyDescent="0.25">
      <c r="A7">
        <v>3</v>
      </c>
      <c r="B7" s="62">
        <v>32</v>
      </c>
      <c r="C7" s="13">
        <v>60</v>
      </c>
      <c r="D7" s="149"/>
      <c r="E7" s="2" t="s">
        <v>58</v>
      </c>
      <c r="F7" s="4" t="s">
        <v>59</v>
      </c>
      <c r="G7" s="3">
        <v>1868</v>
      </c>
      <c r="H7" s="8">
        <v>1868</v>
      </c>
      <c r="I7" s="8" t="s">
        <v>225</v>
      </c>
      <c r="J7" s="45">
        <v>70</v>
      </c>
      <c r="K7" s="12"/>
      <c r="L7" s="46"/>
      <c r="M7" s="45">
        <v>5</v>
      </c>
      <c r="N7" s="12">
        <v>5</v>
      </c>
      <c r="O7" s="46"/>
      <c r="P7" s="257" t="s">
        <v>295</v>
      </c>
      <c r="Q7" s="9"/>
      <c r="R7" s="3"/>
      <c r="S7" s="3"/>
      <c r="T7" s="3"/>
      <c r="U7" s="3"/>
      <c r="V7" s="184"/>
      <c r="W7" s="185"/>
    </row>
    <row r="8" spans="1:23" x14ac:dyDescent="0.25">
      <c r="A8">
        <v>4</v>
      </c>
      <c r="B8" s="62">
        <v>33</v>
      </c>
      <c r="C8" s="13">
        <v>37</v>
      </c>
      <c r="D8" s="149"/>
      <c r="E8" s="2" t="s">
        <v>58</v>
      </c>
      <c r="F8" s="4" t="s">
        <v>60</v>
      </c>
      <c r="G8" s="3">
        <v>1870</v>
      </c>
      <c r="H8" s="8">
        <v>1870</v>
      </c>
      <c r="I8" s="8"/>
      <c r="J8" s="45">
        <v>15</v>
      </c>
      <c r="K8" s="12"/>
      <c r="L8" s="46"/>
      <c r="M8" s="45">
        <v>4</v>
      </c>
      <c r="N8" s="12">
        <v>4</v>
      </c>
      <c r="O8" s="46"/>
      <c r="P8" s="257" t="s">
        <v>295</v>
      </c>
      <c r="Q8" s="9"/>
      <c r="R8" s="3"/>
      <c r="S8" s="3"/>
      <c r="T8" s="3"/>
      <c r="U8" s="3"/>
      <c r="V8" s="184"/>
      <c r="W8" s="185"/>
    </row>
    <row r="9" spans="1:23" x14ac:dyDescent="0.25">
      <c r="A9">
        <v>5</v>
      </c>
      <c r="B9" s="62">
        <v>35</v>
      </c>
      <c r="C9" s="13">
        <v>64</v>
      </c>
      <c r="D9" s="149">
        <v>3</v>
      </c>
      <c r="E9" s="82" t="s">
        <v>62</v>
      </c>
      <c r="F9" s="4" t="s">
        <v>63</v>
      </c>
      <c r="G9" s="3">
        <v>1864</v>
      </c>
      <c r="H9" s="8">
        <v>1869</v>
      </c>
      <c r="I9" s="8" t="s">
        <v>244</v>
      </c>
      <c r="J9" s="45">
        <v>42</v>
      </c>
      <c r="K9" s="12"/>
      <c r="L9" s="46"/>
      <c r="M9" s="45">
        <v>6</v>
      </c>
      <c r="N9" s="12">
        <v>6</v>
      </c>
      <c r="O9" s="46"/>
      <c r="P9" s="257" t="s">
        <v>296</v>
      </c>
      <c r="Q9" s="9">
        <v>1823</v>
      </c>
      <c r="R9" s="3">
        <v>1904</v>
      </c>
      <c r="S9" s="3"/>
      <c r="T9" s="3">
        <v>2357</v>
      </c>
      <c r="U9" s="3"/>
      <c r="V9" s="184" t="s">
        <v>378</v>
      </c>
      <c r="W9" s="185" t="s">
        <v>377</v>
      </c>
    </row>
    <row r="10" spans="1:23" x14ac:dyDescent="0.25">
      <c r="A10">
        <v>6</v>
      </c>
      <c r="B10" s="62">
        <v>36</v>
      </c>
      <c r="C10" s="13">
        <v>14</v>
      </c>
      <c r="D10" s="149">
        <v>4</v>
      </c>
      <c r="E10" s="82" t="s">
        <v>64</v>
      </c>
      <c r="F10" s="4" t="s">
        <v>65</v>
      </c>
      <c r="G10" s="3">
        <v>1871</v>
      </c>
      <c r="H10" s="8">
        <v>1871</v>
      </c>
      <c r="I10" s="8" t="s">
        <v>225</v>
      </c>
      <c r="J10" s="45">
        <v>30</v>
      </c>
      <c r="K10" s="12"/>
      <c r="L10" s="46"/>
      <c r="M10" s="45">
        <v>7</v>
      </c>
      <c r="N10" s="12">
        <v>7</v>
      </c>
      <c r="O10" s="46"/>
      <c r="P10" s="257" t="s">
        <v>297</v>
      </c>
      <c r="Q10" s="9">
        <v>1842</v>
      </c>
      <c r="R10" s="3">
        <v>1913</v>
      </c>
      <c r="S10" s="3"/>
      <c r="T10" s="3">
        <v>5168</v>
      </c>
      <c r="U10" s="3"/>
      <c r="V10" s="184"/>
      <c r="W10" s="185"/>
    </row>
    <row r="11" spans="1:23" x14ac:dyDescent="0.25">
      <c r="A11">
        <v>7</v>
      </c>
      <c r="B11" s="62">
        <v>37</v>
      </c>
      <c r="C11" s="13">
        <v>81</v>
      </c>
      <c r="D11" s="149">
        <v>5</v>
      </c>
      <c r="E11" s="82" t="s">
        <v>67</v>
      </c>
      <c r="F11" s="4" t="s">
        <v>445</v>
      </c>
      <c r="G11" s="3">
        <v>1856</v>
      </c>
      <c r="H11" s="8">
        <v>1856</v>
      </c>
      <c r="I11" s="8" t="s">
        <v>225</v>
      </c>
      <c r="J11" s="45">
        <v>5</v>
      </c>
      <c r="K11" s="12"/>
      <c r="L11" s="46"/>
      <c r="M11" s="45">
        <v>1</v>
      </c>
      <c r="N11" s="12">
        <v>12</v>
      </c>
      <c r="O11" s="46"/>
      <c r="P11" s="257"/>
      <c r="Q11" s="9"/>
      <c r="R11" s="3"/>
      <c r="S11" s="3"/>
      <c r="T11" s="54"/>
      <c r="U11" s="3"/>
      <c r="V11" s="184"/>
      <c r="W11" s="185"/>
    </row>
    <row r="12" spans="1:23" x14ac:dyDescent="0.25">
      <c r="A12">
        <v>8</v>
      </c>
      <c r="B12" s="62">
        <v>4</v>
      </c>
      <c r="C12" s="13">
        <v>132</v>
      </c>
      <c r="D12" s="149">
        <f>D11+1</f>
        <v>6</v>
      </c>
      <c r="E12" s="82" t="s">
        <v>19</v>
      </c>
      <c r="F12" s="4" t="s">
        <v>8</v>
      </c>
      <c r="G12" s="3"/>
      <c r="H12" s="8">
        <v>1882</v>
      </c>
      <c r="I12" s="8"/>
      <c r="J12" s="45">
        <v>10</v>
      </c>
      <c r="K12" s="12"/>
      <c r="L12" s="46"/>
      <c r="M12" s="45">
        <v>7</v>
      </c>
      <c r="N12" s="12">
        <v>17</v>
      </c>
      <c r="O12" s="46">
        <v>6</v>
      </c>
      <c r="P12" s="257"/>
      <c r="Q12" s="9">
        <v>1826</v>
      </c>
      <c r="R12" s="3">
        <v>1897</v>
      </c>
      <c r="S12" s="3"/>
      <c r="T12" s="3">
        <v>20520</v>
      </c>
      <c r="U12" s="3"/>
      <c r="V12" s="184"/>
      <c r="W12" s="185" t="s">
        <v>379</v>
      </c>
    </row>
    <row r="13" spans="1:23" x14ac:dyDescent="0.25">
      <c r="A13">
        <v>9</v>
      </c>
      <c r="B13" s="62">
        <v>38</v>
      </c>
      <c r="C13" s="13">
        <v>72</v>
      </c>
      <c r="D13" s="149">
        <f>D12+1</f>
        <v>7</v>
      </c>
      <c r="E13" s="82" t="s">
        <v>69</v>
      </c>
      <c r="F13" s="4" t="s">
        <v>70</v>
      </c>
      <c r="G13" s="3">
        <v>1862</v>
      </c>
      <c r="H13" s="8">
        <v>1862</v>
      </c>
      <c r="I13" s="8" t="s">
        <v>232</v>
      </c>
      <c r="J13" s="45">
        <v>20</v>
      </c>
      <c r="K13" s="12"/>
      <c r="L13" s="46"/>
      <c r="M13" s="45">
        <v>1</v>
      </c>
      <c r="N13" s="12">
        <v>15</v>
      </c>
      <c r="O13" s="46"/>
      <c r="P13" s="257"/>
      <c r="Q13" s="9">
        <v>1858</v>
      </c>
      <c r="R13" s="3">
        <v>1881</v>
      </c>
      <c r="S13" s="3"/>
      <c r="T13" s="3"/>
      <c r="U13" s="3"/>
      <c r="V13" s="184"/>
      <c r="W13" s="185" t="s">
        <v>380</v>
      </c>
    </row>
    <row r="14" spans="1:23" x14ac:dyDescent="0.25">
      <c r="A14">
        <v>10</v>
      </c>
      <c r="B14" s="62">
        <v>39</v>
      </c>
      <c r="C14" s="13">
        <v>10</v>
      </c>
      <c r="D14" s="149">
        <v>8</v>
      </c>
      <c r="E14" s="82" t="s">
        <v>350</v>
      </c>
      <c r="F14" s="4" t="s">
        <v>71</v>
      </c>
      <c r="G14" s="3">
        <v>1864</v>
      </c>
      <c r="H14" s="8">
        <v>1864</v>
      </c>
      <c r="I14" s="8" t="s">
        <v>225</v>
      </c>
      <c r="J14" s="45">
        <v>108</v>
      </c>
      <c r="K14" s="12"/>
      <c r="L14" s="46"/>
      <c r="M14" s="45">
        <v>44</v>
      </c>
      <c r="N14" s="12">
        <v>2</v>
      </c>
      <c r="O14" s="46"/>
      <c r="P14" s="257"/>
      <c r="Q14" s="9">
        <v>1821</v>
      </c>
      <c r="R14" s="3">
        <v>1893</v>
      </c>
      <c r="S14" s="3"/>
      <c r="T14" s="3">
        <v>2943</v>
      </c>
      <c r="U14" s="3"/>
      <c r="V14" s="184"/>
      <c r="W14" s="185" t="s">
        <v>382</v>
      </c>
    </row>
    <row r="15" spans="1:23" x14ac:dyDescent="0.25">
      <c r="A15">
        <v>11</v>
      </c>
      <c r="B15" s="62">
        <v>40</v>
      </c>
      <c r="C15" s="13">
        <v>17</v>
      </c>
      <c r="D15" s="149"/>
      <c r="E15" s="82" t="s">
        <v>350</v>
      </c>
      <c r="F15" s="4" t="s">
        <v>72</v>
      </c>
      <c r="G15" s="3">
        <v>1864</v>
      </c>
      <c r="H15" s="8">
        <v>1864</v>
      </c>
      <c r="I15" s="8" t="s">
        <v>225</v>
      </c>
      <c r="J15" s="45">
        <v>87</v>
      </c>
      <c r="K15" s="12"/>
      <c r="L15" s="46"/>
      <c r="M15" s="45">
        <v>16</v>
      </c>
      <c r="N15" s="12">
        <v>16</v>
      </c>
      <c r="O15" s="46"/>
      <c r="P15" s="257"/>
      <c r="Q15" s="9"/>
      <c r="R15" s="3"/>
      <c r="S15" s="3"/>
      <c r="T15" s="3"/>
      <c r="U15" s="3"/>
      <c r="V15" s="184"/>
      <c r="W15" s="185"/>
    </row>
    <row r="16" spans="1:23" x14ac:dyDescent="0.25">
      <c r="A16">
        <v>12</v>
      </c>
      <c r="B16" s="62">
        <v>5</v>
      </c>
      <c r="C16" s="13">
        <v>105</v>
      </c>
      <c r="D16" s="149">
        <v>9</v>
      </c>
      <c r="E16" s="82" t="s">
        <v>12</v>
      </c>
      <c r="F16" s="4" t="s">
        <v>13</v>
      </c>
      <c r="G16" s="3">
        <v>1870</v>
      </c>
      <c r="H16" s="8">
        <v>1870</v>
      </c>
      <c r="I16" s="8" t="s">
        <v>232</v>
      </c>
      <c r="J16" s="45">
        <v>10</v>
      </c>
      <c r="K16" s="12"/>
      <c r="L16" s="46"/>
      <c r="M16" s="45">
        <v>6</v>
      </c>
      <c r="N16" s="12">
        <v>6</v>
      </c>
      <c r="O16" s="46"/>
      <c r="P16" s="257" t="s">
        <v>271</v>
      </c>
      <c r="Q16" s="9">
        <v>1828</v>
      </c>
      <c r="R16" s="3">
        <v>1882</v>
      </c>
      <c r="S16" s="3"/>
      <c r="T16" s="54"/>
      <c r="U16" s="3"/>
      <c r="V16" s="184"/>
      <c r="W16" s="185" t="s">
        <v>419</v>
      </c>
    </row>
    <row r="17" spans="1:23" x14ac:dyDescent="0.25">
      <c r="A17">
        <v>13</v>
      </c>
      <c r="B17" s="62">
        <v>15</v>
      </c>
      <c r="C17" s="13">
        <v>53</v>
      </c>
      <c r="D17" s="149">
        <v>10</v>
      </c>
      <c r="E17" s="82" t="s">
        <v>28</v>
      </c>
      <c r="F17" s="4" t="s">
        <v>242</v>
      </c>
      <c r="G17" s="3">
        <v>1866</v>
      </c>
      <c r="H17" s="8">
        <v>1867</v>
      </c>
      <c r="I17" s="8" t="s">
        <v>225</v>
      </c>
      <c r="J17" s="45">
        <v>73</v>
      </c>
      <c r="K17" s="12">
        <v>10</v>
      </c>
      <c r="L17" s="46"/>
      <c r="M17" s="45">
        <v>84</v>
      </c>
      <c r="N17" s="12"/>
      <c r="O17" s="46"/>
      <c r="P17" s="257" t="s">
        <v>295</v>
      </c>
      <c r="Q17" s="9">
        <v>1833</v>
      </c>
      <c r="R17" s="3">
        <v>1898</v>
      </c>
      <c r="S17" s="3"/>
      <c r="T17" s="3">
        <v>53493</v>
      </c>
      <c r="U17" s="3"/>
      <c r="V17" s="184"/>
      <c r="W17" s="185"/>
    </row>
    <row r="18" spans="1:23" x14ac:dyDescent="0.25">
      <c r="A18">
        <v>14</v>
      </c>
      <c r="B18" s="62">
        <v>41</v>
      </c>
      <c r="C18" s="13">
        <v>25</v>
      </c>
      <c r="D18" s="149">
        <v>11</v>
      </c>
      <c r="E18" s="82" t="s">
        <v>74</v>
      </c>
      <c r="F18" s="4" t="s">
        <v>90</v>
      </c>
      <c r="G18" s="3">
        <v>1866</v>
      </c>
      <c r="H18" s="8">
        <v>1866</v>
      </c>
      <c r="I18" s="8" t="s">
        <v>225</v>
      </c>
      <c r="J18" s="45">
        <v>15</v>
      </c>
      <c r="K18" s="12">
        <v>15</v>
      </c>
      <c r="L18" s="46"/>
      <c r="M18" s="45">
        <v>1</v>
      </c>
      <c r="N18" s="12"/>
      <c r="O18" s="46"/>
      <c r="P18" s="257" t="s">
        <v>233</v>
      </c>
      <c r="Q18" s="9">
        <v>1824</v>
      </c>
      <c r="R18" s="3">
        <v>1916</v>
      </c>
      <c r="S18" s="3"/>
      <c r="T18" s="54"/>
      <c r="U18" s="3"/>
      <c r="V18" s="184"/>
      <c r="W18" s="185" t="s">
        <v>383</v>
      </c>
    </row>
    <row r="19" spans="1:23" x14ac:dyDescent="0.25">
      <c r="A19">
        <v>15</v>
      </c>
      <c r="B19" s="62">
        <v>47</v>
      </c>
      <c r="C19" s="13">
        <v>24</v>
      </c>
      <c r="D19" s="149">
        <v>12</v>
      </c>
      <c r="E19" s="2" t="s">
        <v>75</v>
      </c>
      <c r="F19" s="4" t="s">
        <v>84</v>
      </c>
      <c r="G19" s="3"/>
      <c r="H19" s="8">
        <v>1858</v>
      </c>
      <c r="I19" s="8" t="s">
        <v>225</v>
      </c>
      <c r="J19" s="45">
        <v>38</v>
      </c>
      <c r="K19" s="12">
        <v>10</v>
      </c>
      <c r="L19" s="46"/>
      <c r="M19" s="45">
        <v>7</v>
      </c>
      <c r="N19" s="12">
        <v>17</v>
      </c>
      <c r="O19" s="46">
        <v>6</v>
      </c>
      <c r="P19" s="257"/>
      <c r="Q19" s="9">
        <v>1854</v>
      </c>
      <c r="R19" s="3">
        <v>1878</v>
      </c>
      <c r="S19" s="3"/>
      <c r="T19" s="54"/>
      <c r="U19" s="3"/>
      <c r="V19" s="184"/>
      <c r="W19" s="185" t="s">
        <v>384</v>
      </c>
    </row>
    <row r="20" spans="1:23" x14ac:dyDescent="0.25">
      <c r="A20">
        <v>16</v>
      </c>
      <c r="B20" s="62">
        <v>42</v>
      </c>
      <c r="C20" s="13">
        <v>58</v>
      </c>
      <c r="D20" s="149"/>
      <c r="E20" s="2" t="s">
        <v>75</v>
      </c>
      <c r="F20" s="4" t="s">
        <v>76</v>
      </c>
      <c r="G20" s="3">
        <v>1859</v>
      </c>
      <c r="H20" s="8">
        <v>1859</v>
      </c>
      <c r="I20" s="8" t="s">
        <v>225</v>
      </c>
      <c r="J20" s="45">
        <v>86</v>
      </c>
      <c r="K20" s="12">
        <v>10</v>
      </c>
      <c r="L20" s="46"/>
      <c r="M20" s="45">
        <v>15</v>
      </c>
      <c r="N20" s="12">
        <v>15</v>
      </c>
      <c r="O20" s="46"/>
      <c r="P20" s="257" t="s">
        <v>77</v>
      </c>
      <c r="Q20" s="9"/>
      <c r="R20" s="3"/>
      <c r="S20" s="3"/>
      <c r="T20" s="3"/>
      <c r="U20" s="3"/>
      <c r="V20" s="184"/>
      <c r="W20" s="185"/>
    </row>
    <row r="21" spans="1:23" x14ac:dyDescent="0.25">
      <c r="A21">
        <v>17</v>
      </c>
      <c r="B21" s="62">
        <v>43</v>
      </c>
      <c r="C21" s="13">
        <v>21</v>
      </c>
      <c r="D21" s="149"/>
      <c r="E21" s="2" t="s">
        <v>75</v>
      </c>
      <c r="F21" s="4" t="s">
        <v>78</v>
      </c>
      <c r="G21" s="3">
        <v>1860</v>
      </c>
      <c r="H21" s="8">
        <v>1860</v>
      </c>
      <c r="I21" s="8" t="s">
        <v>225</v>
      </c>
      <c r="J21" s="45">
        <v>86</v>
      </c>
      <c r="K21" s="12">
        <v>10</v>
      </c>
      <c r="L21" s="46"/>
      <c r="M21" s="45">
        <v>11</v>
      </c>
      <c r="N21" s="12">
        <v>11</v>
      </c>
      <c r="O21" s="46"/>
      <c r="P21" s="257" t="s">
        <v>79</v>
      </c>
      <c r="Q21" s="9"/>
      <c r="R21" s="3"/>
      <c r="S21" s="3"/>
      <c r="T21" s="3"/>
      <c r="U21" s="3"/>
      <c r="V21" s="184"/>
      <c r="W21" s="185"/>
    </row>
    <row r="22" spans="1:23" x14ac:dyDescent="0.25">
      <c r="A22">
        <v>18</v>
      </c>
      <c r="B22" s="62">
        <v>46</v>
      </c>
      <c r="C22" s="13">
        <v>61</v>
      </c>
      <c r="D22" s="149"/>
      <c r="E22" s="2" t="s">
        <v>75</v>
      </c>
      <c r="F22" s="4" t="s">
        <v>83</v>
      </c>
      <c r="G22" s="3"/>
      <c r="H22" s="8">
        <v>1868</v>
      </c>
      <c r="I22" s="8" t="s">
        <v>225</v>
      </c>
      <c r="J22" s="45">
        <v>70</v>
      </c>
      <c r="K22" s="12"/>
      <c r="L22" s="46"/>
      <c r="M22" s="45">
        <v>64</v>
      </c>
      <c r="N22" s="12">
        <v>1</v>
      </c>
      <c r="O22" s="46"/>
      <c r="P22" s="257"/>
      <c r="Q22" s="9"/>
      <c r="R22" s="3"/>
      <c r="S22" s="3"/>
      <c r="T22" s="3"/>
      <c r="U22" s="3"/>
      <c r="V22" s="184"/>
      <c r="W22" s="185"/>
    </row>
    <row r="23" spans="1:23" x14ac:dyDescent="0.25">
      <c r="A23">
        <v>19</v>
      </c>
      <c r="B23" s="62">
        <v>44</v>
      </c>
      <c r="C23" s="13">
        <v>49</v>
      </c>
      <c r="D23" s="149"/>
      <c r="E23" s="2" t="s">
        <v>75</v>
      </c>
      <c r="F23" s="4" t="s">
        <v>80</v>
      </c>
      <c r="G23" s="3">
        <v>1869</v>
      </c>
      <c r="H23" s="8">
        <v>1869</v>
      </c>
      <c r="I23" s="8"/>
      <c r="J23" s="45">
        <v>94</v>
      </c>
      <c r="K23" s="12"/>
      <c r="L23" s="46"/>
      <c r="M23" s="45">
        <v>14</v>
      </c>
      <c r="N23" s="12">
        <v>14</v>
      </c>
      <c r="O23" s="46"/>
      <c r="P23" s="257" t="s">
        <v>82</v>
      </c>
      <c r="Q23" s="9"/>
      <c r="R23" s="3"/>
      <c r="S23" s="3"/>
      <c r="T23" s="3"/>
      <c r="U23" s="3"/>
      <c r="V23" s="184"/>
      <c r="W23" s="185"/>
    </row>
    <row r="24" spans="1:23" x14ac:dyDescent="0.25">
      <c r="A24">
        <v>20</v>
      </c>
      <c r="B24" s="62">
        <v>45</v>
      </c>
      <c r="C24" s="13">
        <v>67</v>
      </c>
      <c r="D24" s="149"/>
      <c r="E24" s="2" t="s">
        <v>75</v>
      </c>
      <c r="F24" s="4" t="s">
        <v>81</v>
      </c>
      <c r="G24" s="3">
        <v>1869</v>
      </c>
      <c r="H24" s="8">
        <v>1869</v>
      </c>
      <c r="I24" s="8" t="s">
        <v>225</v>
      </c>
      <c r="J24" s="45">
        <v>73</v>
      </c>
      <c r="K24" s="12"/>
      <c r="L24" s="46"/>
      <c r="M24" s="45">
        <v>6</v>
      </c>
      <c r="N24" s="12">
        <v>16</v>
      </c>
      <c r="O24" s="46">
        <v>6</v>
      </c>
      <c r="P24" s="257" t="s">
        <v>82</v>
      </c>
      <c r="Q24" s="9"/>
      <c r="R24" s="3"/>
      <c r="S24" s="3"/>
      <c r="T24" s="3"/>
      <c r="U24" s="3"/>
      <c r="V24" s="184"/>
      <c r="W24" s="185"/>
    </row>
    <row r="25" spans="1:23" x14ac:dyDescent="0.25">
      <c r="A25">
        <v>21</v>
      </c>
      <c r="B25" s="62"/>
      <c r="C25" s="13">
        <v>71</v>
      </c>
      <c r="D25" s="149"/>
      <c r="E25" s="2" t="s">
        <v>75</v>
      </c>
      <c r="F25" s="4" t="s">
        <v>248</v>
      </c>
      <c r="G25" s="3">
        <v>1869</v>
      </c>
      <c r="H25" s="8">
        <v>1869</v>
      </c>
      <c r="I25" s="8" t="s">
        <v>225</v>
      </c>
      <c r="J25" s="45">
        <v>10</v>
      </c>
      <c r="K25" s="12">
        <v>10</v>
      </c>
      <c r="L25" s="46"/>
      <c r="M25" s="45"/>
      <c r="N25" s="12"/>
      <c r="O25" s="46"/>
      <c r="P25" s="258" t="s">
        <v>448</v>
      </c>
      <c r="Q25" s="9"/>
      <c r="R25" s="3"/>
      <c r="S25" s="3"/>
      <c r="T25" s="3"/>
      <c r="U25" s="3"/>
      <c r="V25" s="184"/>
      <c r="W25" s="185"/>
    </row>
    <row r="26" spans="1:23" x14ac:dyDescent="0.25">
      <c r="A26">
        <v>22</v>
      </c>
      <c r="B26" s="62">
        <v>49</v>
      </c>
      <c r="C26" s="13">
        <v>38</v>
      </c>
      <c r="D26" s="149">
        <v>13</v>
      </c>
      <c r="E26" s="2" t="s">
        <v>86</v>
      </c>
      <c r="F26" s="4" t="s">
        <v>87</v>
      </c>
      <c r="G26" s="3">
        <v>1872</v>
      </c>
      <c r="H26" s="8">
        <v>1872</v>
      </c>
      <c r="I26" s="8" t="s">
        <v>243</v>
      </c>
      <c r="J26" s="45">
        <v>63</v>
      </c>
      <c r="K26" s="12"/>
      <c r="L26" s="46"/>
      <c r="M26" s="45">
        <v>27</v>
      </c>
      <c r="N26" s="12">
        <v>6</v>
      </c>
      <c r="O26" s="46"/>
      <c r="P26" s="257"/>
      <c r="Q26" s="9"/>
      <c r="R26" s="3"/>
      <c r="S26" s="3"/>
      <c r="T26" s="3"/>
      <c r="U26" s="3"/>
      <c r="V26" s="184"/>
      <c r="W26" s="185" t="s">
        <v>385</v>
      </c>
    </row>
    <row r="27" spans="1:23" x14ac:dyDescent="0.25">
      <c r="A27">
        <v>23</v>
      </c>
      <c r="B27" s="62">
        <v>51</v>
      </c>
      <c r="C27" s="13">
        <v>39</v>
      </c>
      <c r="D27" s="149"/>
      <c r="E27" s="2" t="s">
        <v>86</v>
      </c>
      <c r="F27" s="4" t="s">
        <v>89</v>
      </c>
      <c r="G27" s="3">
        <v>1872</v>
      </c>
      <c r="H27" s="8">
        <v>1872</v>
      </c>
      <c r="I27" s="8" t="s">
        <v>237</v>
      </c>
      <c r="J27" s="45">
        <v>63</v>
      </c>
      <c r="K27" s="12"/>
      <c r="L27" s="46"/>
      <c r="M27" s="45">
        <v>27</v>
      </c>
      <c r="N27" s="12">
        <v>6</v>
      </c>
      <c r="O27" s="46"/>
      <c r="P27" s="257"/>
      <c r="Q27" s="9"/>
      <c r="R27" s="3"/>
      <c r="S27" s="3"/>
      <c r="T27" s="3"/>
      <c r="U27" s="3"/>
      <c r="V27" s="184"/>
      <c r="W27" s="185"/>
    </row>
    <row r="28" spans="1:23" x14ac:dyDescent="0.25">
      <c r="A28">
        <v>24</v>
      </c>
      <c r="B28" s="62">
        <v>50</v>
      </c>
      <c r="C28" s="13">
        <v>57</v>
      </c>
      <c r="D28" s="149"/>
      <c r="E28" s="2" t="s">
        <v>86</v>
      </c>
      <c r="F28" s="4" t="s">
        <v>88</v>
      </c>
      <c r="G28" s="3">
        <v>1872</v>
      </c>
      <c r="H28" s="8">
        <v>1872</v>
      </c>
      <c r="I28" s="8" t="s">
        <v>237</v>
      </c>
      <c r="J28" s="45">
        <v>31</v>
      </c>
      <c r="K28" s="12">
        <v>10</v>
      </c>
      <c r="L28" s="46"/>
      <c r="M28" s="45">
        <v>32</v>
      </c>
      <c r="N28" s="12">
        <v>11</v>
      </c>
      <c r="O28" s="46"/>
      <c r="P28" s="257"/>
      <c r="Q28" s="9"/>
      <c r="R28" s="3"/>
      <c r="S28" s="3"/>
      <c r="T28" s="3"/>
      <c r="U28" s="3"/>
      <c r="V28" s="184"/>
      <c r="W28" s="185"/>
    </row>
    <row r="29" spans="1:23" x14ac:dyDescent="0.25">
      <c r="A29">
        <v>25</v>
      </c>
      <c r="B29" s="62">
        <v>52</v>
      </c>
      <c r="C29" s="13">
        <v>115</v>
      </c>
      <c r="D29" s="149">
        <v>14</v>
      </c>
      <c r="E29" s="82" t="s">
        <v>91</v>
      </c>
      <c r="F29" s="4" t="s">
        <v>92</v>
      </c>
      <c r="G29" s="3"/>
      <c r="H29" s="8">
        <v>1877</v>
      </c>
      <c r="I29" s="8" t="s">
        <v>225</v>
      </c>
      <c r="J29" s="45">
        <v>20</v>
      </c>
      <c r="K29" s="12"/>
      <c r="L29" s="46"/>
      <c r="M29" s="45">
        <v>5</v>
      </c>
      <c r="N29" s="12">
        <v>5</v>
      </c>
      <c r="O29" s="46"/>
      <c r="P29" s="257"/>
      <c r="Q29" s="9">
        <v>1861</v>
      </c>
      <c r="R29" s="3">
        <v>1893</v>
      </c>
      <c r="S29" s="3"/>
      <c r="T29" s="54"/>
      <c r="U29" s="3"/>
      <c r="V29" s="184"/>
      <c r="W29" s="185"/>
    </row>
    <row r="30" spans="1:23" x14ac:dyDescent="0.25">
      <c r="A30">
        <v>26</v>
      </c>
      <c r="B30" s="62">
        <v>53</v>
      </c>
      <c r="C30" s="13">
        <v>133</v>
      </c>
      <c r="D30" s="149">
        <v>15</v>
      </c>
      <c r="E30" s="82" t="s">
        <v>93</v>
      </c>
      <c r="F30" s="4" t="s">
        <v>94</v>
      </c>
      <c r="G30" s="3">
        <v>1843</v>
      </c>
      <c r="H30" s="8">
        <v>1883</v>
      </c>
      <c r="I30" s="8" t="s">
        <v>289</v>
      </c>
      <c r="J30" s="45">
        <v>40</v>
      </c>
      <c r="K30" s="12"/>
      <c r="L30" s="46"/>
      <c r="M30" s="45">
        <v>11</v>
      </c>
      <c r="N30" s="12">
        <v>11</v>
      </c>
      <c r="O30" s="46"/>
      <c r="P30" s="257"/>
      <c r="Q30" s="9">
        <v>1783</v>
      </c>
      <c r="R30" s="3">
        <v>1859</v>
      </c>
      <c r="S30" s="3"/>
      <c r="T30" s="3">
        <v>12000</v>
      </c>
      <c r="U30" s="3"/>
      <c r="V30" s="184"/>
      <c r="W30" s="185"/>
    </row>
    <row r="31" spans="1:23" x14ac:dyDescent="0.25">
      <c r="A31">
        <v>27</v>
      </c>
      <c r="B31" s="62">
        <v>54</v>
      </c>
      <c r="C31" s="13">
        <v>19</v>
      </c>
      <c r="D31" s="149">
        <v>16</v>
      </c>
      <c r="E31" s="82" t="s">
        <v>95</v>
      </c>
      <c r="F31" s="4" t="s">
        <v>96</v>
      </c>
      <c r="G31" s="3">
        <v>1844</v>
      </c>
      <c r="H31" s="8">
        <v>1868</v>
      </c>
      <c r="I31" s="8" t="s">
        <v>231</v>
      </c>
      <c r="J31" s="45">
        <v>16</v>
      </c>
      <c r="K31" s="12">
        <v>16</v>
      </c>
      <c r="L31" s="46"/>
      <c r="M31" s="45">
        <v>2</v>
      </c>
      <c r="N31" s="12">
        <v>12</v>
      </c>
      <c r="O31" s="46">
        <v>6</v>
      </c>
      <c r="P31" s="257"/>
      <c r="Q31" s="9"/>
      <c r="R31" s="3"/>
      <c r="S31" s="3"/>
      <c r="T31" s="147"/>
      <c r="U31" s="3"/>
      <c r="V31" s="184"/>
      <c r="W31" s="185"/>
    </row>
    <row r="32" spans="1:23" x14ac:dyDescent="0.25">
      <c r="A32">
        <v>28</v>
      </c>
      <c r="B32" s="62">
        <v>6</v>
      </c>
      <c r="C32" s="13">
        <v>104</v>
      </c>
      <c r="D32" s="149">
        <v>17</v>
      </c>
      <c r="E32" s="82" t="s">
        <v>14</v>
      </c>
      <c r="F32" s="4" t="s">
        <v>15</v>
      </c>
      <c r="G32" s="3">
        <v>1867</v>
      </c>
      <c r="H32" s="8">
        <v>1867</v>
      </c>
      <c r="I32" s="8" t="s">
        <v>270</v>
      </c>
      <c r="J32" s="45">
        <v>25</v>
      </c>
      <c r="K32" s="12"/>
      <c r="L32" s="46"/>
      <c r="M32" s="45">
        <v>6</v>
      </c>
      <c r="N32" s="12">
        <v>16</v>
      </c>
      <c r="O32" s="46">
        <v>6</v>
      </c>
      <c r="P32" s="257" t="s">
        <v>293</v>
      </c>
      <c r="Q32" s="9">
        <v>1840</v>
      </c>
      <c r="R32" s="3">
        <v>1919</v>
      </c>
      <c r="S32" s="3"/>
      <c r="T32" s="147"/>
      <c r="U32" s="3"/>
      <c r="V32" s="184"/>
      <c r="W32" s="185" t="s">
        <v>386</v>
      </c>
    </row>
    <row r="33" spans="1:23" x14ac:dyDescent="0.25">
      <c r="A33">
        <v>29</v>
      </c>
      <c r="B33" s="62">
        <v>55</v>
      </c>
      <c r="C33" s="13">
        <v>74</v>
      </c>
      <c r="D33" s="149"/>
      <c r="E33" s="82" t="s">
        <v>14</v>
      </c>
      <c r="F33" s="4" t="s">
        <v>98</v>
      </c>
      <c r="G33" s="3"/>
      <c r="H33" s="8">
        <v>1871</v>
      </c>
      <c r="I33" s="8" t="s">
        <v>250</v>
      </c>
      <c r="J33" s="45">
        <v>10</v>
      </c>
      <c r="K33" s="12"/>
      <c r="L33" s="46"/>
      <c r="M33" s="45">
        <v>8</v>
      </c>
      <c r="N33" s="12">
        <v>8</v>
      </c>
      <c r="O33" s="46"/>
      <c r="P33" s="257"/>
      <c r="Q33" s="9"/>
      <c r="R33" s="3"/>
      <c r="S33" s="3"/>
      <c r="T33" s="3"/>
      <c r="U33" s="3"/>
      <c r="V33" s="184"/>
      <c r="W33" s="185"/>
    </row>
    <row r="34" spans="1:23" x14ac:dyDescent="0.25">
      <c r="A34">
        <v>30</v>
      </c>
      <c r="B34" s="62">
        <v>17</v>
      </c>
      <c r="C34" s="13">
        <v>116</v>
      </c>
      <c r="D34" s="149">
        <v>18</v>
      </c>
      <c r="E34" s="82" t="s">
        <v>435</v>
      </c>
      <c r="F34" s="4" t="s">
        <v>36</v>
      </c>
      <c r="G34" s="3"/>
      <c r="H34" s="8">
        <v>1878</v>
      </c>
      <c r="I34" s="8" t="s">
        <v>225</v>
      </c>
      <c r="J34" s="45">
        <v>15</v>
      </c>
      <c r="K34" s="12">
        <v>15</v>
      </c>
      <c r="L34" s="46"/>
      <c r="M34" s="45">
        <v>11</v>
      </c>
      <c r="N34" s="12"/>
      <c r="O34" s="46">
        <v>6</v>
      </c>
      <c r="P34" s="257"/>
      <c r="Q34" s="9"/>
      <c r="R34" s="3"/>
      <c r="S34" s="3"/>
      <c r="T34" s="147"/>
      <c r="U34" s="3"/>
      <c r="V34" s="184"/>
      <c r="W34" s="185" t="s">
        <v>427</v>
      </c>
    </row>
    <row r="35" spans="1:23" x14ac:dyDescent="0.25">
      <c r="A35">
        <v>31</v>
      </c>
      <c r="B35" s="62">
        <v>8</v>
      </c>
      <c r="C35" s="13">
        <v>110</v>
      </c>
      <c r="D35" s="149">
        <v>19</v>
      </c>
      <c r="E35" s="82" t="s">
        <v>16</v>
      </c>
      <c r="F35" s="4" t="s">
        <v>22</v>
      </c>
      <c r="G35" s="3">
        <v>1868</v>
      </c>
      <c r="H35" s="8">
        <v>1868</v>
      </c>
      <c r="I35" s="8" t="s">
        <v>225</v>
      </c>
      <c r="J35" s="45">
        <v>8</v>
      </c>
      <c r="K35" s="12">
        <v>8</v>
      </c>
      <c r="L35" s="46"/>
      <c r="M35" s="45">
        <v>6</v>
      </c>
      <c r="N35" s="12">
        <v>16</v>
      </c>
      <c r="O35" s="46">
        <v>6</v>
      </c>
      <c r="P35" s="257"/>
      <c r="Q35" s="9">
        <v>1845</v>
      </c>
      <c r="R35" s="3">
        <v>1932</v>
      </c>
      <c r="S35" s="3" t="s">
        <v>347</v>
      </c>
      <c r="T35" s="147"/>
      <c r="U35" s="3"/>
      <c r="V35" s="184"/>
      <c r="W35" s="185" t="s">
        <v>387</v>
      </c>
    </row>
    <row r="36" spans="1:23" x14ac:dyDescent="0.25">
      <c r="A36">
        <v>32</v>
      </c>
      <c r="B36" s="62">
        <v>7</v>
      </c>
      <c r="C36" s="13">
        <v>111</v>
      </c>
      <c r="D36" s="149"/>
      <c r="E36" s="82" t="s">
        <v>16</v>
      </c>
      <c r="F36" s="4" t="s">
        <v>17</v>
      </c>
      <c r="G36" s="3">
        <v>1868</v>
      </c>
      <c r="H36" s="8">
        <v>1868</v>
      </c>
      <c r="I36" s="8" t="s">
        <v>225</v>
      </c>
      <c r="J36" s="45">
        <v>12</v>
      </c>
      <c r="K36" s="12">
        <v>12</v>
      </c>
      <c r="L36" s="46"/>
      <c r="M36" s="45">
        <v>10</v>
      </c>
      <c r="N36" s="12">
        <v>10</v>
      </c>
      <c r="O36" s="46"/>
      <c r="P36" s="257"/>
      <c r="Q36" s="9"/>
      <c r="R36" s="3"/>
      <c r="S36" s="3"/>
      <c r="T36" s="3"/>
      <c r="U36" s="3"/>
      <c r="V36" s="184"/>
      <c r="W36" s="185"/>
    </row>
    <row r="37" spans="1:23" x14ac:dyDescent="0.25">
      <c r="A37">
        <v>33</v>
      </c>
      <c r="B37" s="62">
        <v>56</v>
      </c>
      <c r="C37" s="13"/>
      <c r="D37" s="149">
        <v>20</v>
      </c>
      <c r="E37" s="82" t="s">
        <v>337</v>
      </c>
      <c r="F37" s="4" t="s">
        <v>100</v>
      </c>
      <c r="G37" s="3"/>
      <c r="H37" s="8"/>
      <c r="I37" s="8"/>
      <c r="J37" s="45"/>
      <c r="K37" s="12"/>
      <c r="L37" s="46"/>
      <c r="M37" s="45">
        <v>1</v>
      </c>
      <c r="N37" s="12">
        <v>1</v>
      </c>
      <c r="O37" s="46"/>
      <c r="P37" s="257"/>
      <c r="Q37" s="9"/>
      <c r="R37" s="3"/>
      <c r="S37" s="3"/>
      <c r="T37" s="147"/>
      <c r="U37" s="3"/>
      <c r="V37" s="184"/>
      <c r="W37" s="185"/>
    </row>
    <row r="38" spans="1:23" x14ac:dyDescent="0.25">
      <c r="A38">
        <v>34</v>
      </c>
      <c r="B38" s="62"/>
      <c r="C38" s="13">
        <v>16</v>
      </c>
      <c r="D38" s="3"/>
      <c r="E38" s="2" t="s">
        <v>338</v>
      </c>
      <c r="F38" s="4" t="s">
        <v>229</v>
      </c>
      <c r="G38" s="3">
        <v>1862</v>
      </c>
      <c r="H38" s="8">
        <v>1862</v>
      </c>
      <c r="I38" s="8" t="s">
        <v>225</v>
      </c>
      <c r="J38" s="45">
        <v>15</v>
      </c>
      <c r="K38" s="12"/>
      <c r="L38" s="46"/>
      <c r="M38" s="45"/>
      <c r="N38" s="12"/>
      <c r="O38" s="46"/>
      <c r="P38" s="257" t="s">
        <v>336</v>
      </c>
      <c r="Q38" s="9"/>
      <c r="R38" s="3"/>
      <c r="S38" s="3"/>
      <c r="T38" s="79"/>
      <c r="U38" s="3"/>
      <c r="V38" s="184"/>
      <c r="W38" s="185"/>
    </row>
    <row r="39" spans="1:23" x14ac:dyDescent="0.25">
      <c r="A39">
        <v>35</v>
      </c>
      <c r="B39" s="62">
        <v>58</v>
      </c>
      <c r="C39" s="13">
        <v>5</v>
      </c>
      <c r="D39" s="149">
        <v>21</v>
      </c>
      <c r="E39" s="2" t="s">
        <v>103</v>
      </c>
      <c r="F39" s="4" t="s">
        <v>104</v>
      </c>
      <c r="G39" s="3">
        <v>1871</v>
      </c>
      <c r="H39" s="8">
        <v>1871</v>
      </c>
      <c r="I39" s="8" t="s">
        <v>225</v>
      </c>
      <c r="J39" s="45">
        <v>200</v>
      </c>
      <c r="K39" s="12"/>
      <c r="L39" s="46"/>
      <c r="M39" s="45">
        <v>31</v>
      </c>
      <c r="N39" s="12">
        <v>10</v>
      </c>
      <c r="O39" s="46"/>
      <c r="P39" s="257" t="s">
        <v>66</v>
      </c>
      <c r="Q39" s="9">
        <v>1841</v>
      </c>
      <c r="R39" s="3">
        <v>1917</v>
      </c>
      <c r="S39" s="3"/>
      <c r="T39" s="3">
        <v>12580</v>
      </c>
      <c r="U39" s="3"/>
      <c r="V39" s="184" t="s">
        <v>389</v>
      </c>
      <c r="W39" s="185" t="s">
        <v>388</v>
      </c>
    </row>
    <row r="40" spans="1:23" x14ac:dyDescent="0.25">
      <c r="A40">
        <v>36</v>
      </c>
      <c r="B40" s="62">
        <v>10</v>
      </c>
      <c r="C40" s="13">
        <v>106</v>
      </c>
      <c r="D40" s="149"/>
      <c r="E40" s="2" t="s">
        <v>103</v>
      </c>
      <c r="F40" s="4" t="s">
        <v>21</v>
      </c>
      <c r="G40" s="3">
        <v>1871</v>
      </c>
      <c r="H40" s="8"/>
      <c r="I40" s="8" t="s">
        <v>225</v>
      </c>
      <c r="J40" s="45">
        <v>0</v>
      </c>
      <c r="K40" s="12"/>
      <c r="L40" s="46"/>
      <c r="M40" s="45">
        <v>1</v>
      </c>
      <c r="N40" s="12">
        <v>1</v>
      </c>
      <c r="O40" s="46"/>
      <c r="P40" s="257" t="s">
        <v>294</v>
      </c>
      <c r="Q40" s="9"/>
      <c r="R40" s="3"/>
      <c r="S40" s="3"/>
      <c r="T40" s="3"/>
      <c r="U40" s="3"/>
      <c r="V40" s="184"/>
      <c r="W40" s="185"/>
    </row>
    <row r="41" spans="1:23" x14ac:dyDescent="0.25">
      <c r="A41">
        <v>37</v>
      </c>
      <c r="B41" s="62">
        <v>9</v>
      </c>
      <c r="C41" s="13">
        <v>107</v>
      </c>
      <c r="D41" s="149"/>
      <c r="E41" s="2" t="s">
        <v>103</v>
      </c>
      <c r="F41" s="4" t="s">
        <v>20</v>
      </c>
      <c r="G41" s="3">
        <v>1871</v>
      </c>
      <c r="H41" s="8"/>
      <c r="I41" s="8" t="s">
        <v>272</v>
      </c>
      <c r="J41" s="45">
        <v>0</v>
      </c>
      <c r="K41" s="12"/>
      <c r="L41" s="46"/>
      <c r="M41" s="45">
        <v>1</v>
      </c>
      <c r="N41" s="12">
        <v>1</v>
      </c>
      <c r="O41" s="46"/>
      <c r="P41" s="257" t="s">
        <v>294</v>
      </c>
      <c r="Q41" s="9"/>
      <c r="R41" s="3"/>
      <c r="S41" s="3"/>
      <c r="T41" s="3"/>
      <c r="U41" s="3"/>
      <c r="V41" s="184"/>
      <c r="W41" s="185"/>
    </row>
    <row r="42" spans="1:23" x14ac:dyDescent="0.25">
      <c r="A42">
        <v>38</v>
      </c>
      <c r="B42" s="62">
        <v>59</v>
      </c>
      <c r="C42" s="216">
        <v>137</v>
      </c>
      <c r="D42" s="149">
        <v>22</v>
      </c>
      <c r="E42" s="2" t="s">
        <v>105</v>
      </c>
      <c r="F42" s="4" t="s">
        <v>106</v>
      </c>
      <c r="G42" s="3"/>
      <c r="H42" s="8">
        <v>1886</v>
      </c>
      <c r="I42" s="8" t="s">
        <v>291</v>
      </c>
      <c r="J42" s="45">
        <v>40</v>
      </c>
      <c r="K42" s="12"/>
      <c r="L42" s="46"/>
      <c r="M42" s="45">
        <v>11</v>
      </c>
      <c r="N42" s="12">
        <v>11</v>
      </c>
      <c r="O42" s="46"/>
      <c r="P42" s="257" t="s">
        <v>107</v>
      </c>
      <c r="Q42" s="9">
        <v>1839</v>
      </c>
      <c r="R42" s="3">
        <v>1917</v>
      </c>
      <c r="S42" s="3"/>
      <c r="T42" s="3">
        <v>1502</v>
      </c>
      <c r="U42" s="3" t="s">
        <v>29</v>
      </c>
      <c r="V42" s="184"/>
      <c r="W42" s="185" t="s">
        <v>390</v>
      </c>
    </row>
    <row r="43" spans="1:23" x14ac:dyDescent="0.25">
      <c r="A43">
        <v>39</v>
      </c>
      <c r="B43" s="62">
        <v>60</v>
      </c>
      <c r="C43" s="13">
        <v>70</v>
      </c>
      <c r="D43" s="149">
        <v>23</v>
      </c>
      <c r="E43" s="2" t="s">
        <v>23</v>
      </c>
      <c r="F43" s="4" t="s">
        <v>108</v>
      </c>
      <c r="G43" s="3"/>
      <c r="H43" s="8">
        <v>1868</v>
      </c>
      <c r="I43" s="52" t="s">
        <v>247</v>
      </c>
      <c r="J43" s="45">
        <v>18</v>
      </c>
      <c r="K43" s="12"/>
      <c r="L43" s="46"/>
      <c r="M43" s="45">
        <v>5</v>
      </c>
      <c r="N43" s="12">
        <v>5</v>
      </c>
      <c r="O43" s="46"/>
      <c r="P43" s="257"/>
      <c r="Q43" s="9">
        <v>1838</v>
      </c>
      <c r="R43" s="3">
        <v>1897</v>
      </c>
      <c r="S43" s="3"/>
      <c r="T43" s="179" t="s">
        <v>372</v>
      </c>
      <c r="U43" s="3"/>
      <c r="V43" s="184"/>
      <c r="W43" s="185" t="s">
        <v>391</v>
      </c>
    </row>
    <row r="44" spans="1:23" x14ac:dyDescent="0.25">
      <c r="A44">
        <v>40</v>
      </c>
      <c r="B44" s="62">
        <v>11</v>
      </c>
      <c r="C44" s="13">
        <v>108</v>
      </c>
      <c r="D44" s="149"/>
      <c r="E44" s="2" t="s">
        <v>23</v>
      </c>
      <c r="F44" s="4" t="s">
        <v>273</v>
      </c>
      <c r="G44" s="3">
        <v>1868</v>
      </c>
      <c r="H44" s="8">
        <v>1868</v>
      </c>
      <c r="I44" s="52" t="s">
        <v>274</v>
      </c>
      <c r="J44" s="45">
        <v>5</v>
      </c>
      <c r="K44" s="12">
        <v>5</v>
      </c>
      <c r="L44" s="46"/>
      <c r="M44" s="45">
        <v>1</v>
      </c>
      <c r="N44" s="12">
        <v>11</v>
      </c>
      <c r="O44" s="46">
        <v>6</v>
      </c>
      <c r="P44" s="257"/>
      <c r="Q44" s="9"/>
      <c r="R44" s="3"/>
      <c r="S44" s="3"/>
      <c r="T44" s="3"/>
      <c r="U44" s="3"/>
      <c r="V44" s="184"/>
      <c r="W44" s="185"/>
    </row>
    <row r="45" spans="1:23" x14ac:dyDescent="0.25">
      <c r="A45">
        <v>41</v>
      </c>
      <c r="B45" s="62">
        <v>12</v>
      </c>
      <c r="C45" s="13">
        <v>109</v>
      </c>
      <c r="D45" s="149"/>
      <c r="E45" s="2" t="s">
        <v>23</v>
      </c>
      <c r="F45" s="4" t="s">
        <v>24</v>
      </c>
      <c r="G45" s="3">
        <v>1868</v>
      </c>
      <c r="H45" s="8">
        <v>1868</v>
      </c>
      <c r="I45" s="52" t="s">
        <v>274</v>
      </c>
      <c r="J45" s="45">
        <v>2</v>
      </c>
      <c r="K45" s="12">
        <v>2</v>
      </c>
      <c r="L45" s="46"/>
      <c r="M45" s="45">
        <v>1</v>
      </c>
      <c r="N45" s="12">
        <v>11</v>
      </c>
      <c r="O45" s="46">
        <v>6</v>
      </c>
      <c r="P45" s="257"/>
      <c r="Q45" s="9"/>
      <c r="R45" s="3"/>
      <c r="S45" s="3"/>
      <c r="T45" s="3"/>
      <c r="U45" s="3"/>
      <c r="V45" s="184"/>
      <c r="W45" s="185"/>
    </row>
    <row r="46" spans="1:23" x14ac:dyDescent="0.25">
      <c r="A46">
        <v>42</v>
      </c>
      <c r="B46" s="62">
        <v>61</v>
      </c>
      <c r="C46" s="216">
        <v>135</v>
      </c>
      <c r="D46" s="149">
        <v>24</v>
      </c>
      <c r="E46" s="82" t="s">
        <v>109</v>
      </c>
      <c r="F46" s="4" t="s">
        <v>110</v>
      </c>
      <c r="G46" s="3"/>
      <c r="H46" s="8">
        <v>1884</v>
      </c>
      <c r="I46" s="8" t="s">
        <v>225</v>
      </c>
      <c r="J46" s="45">
        <v>84</v>
      </c>
      <c r="K46" s="12"/>
      <c r="L46" s="46"/>
      <c r="M46" s="45">
        <v>16</v>
      </c>
      <c r="N46" s="12">
        <v>16</v>
      </c>
      <c r="O46" s="46"/>
      <c r="P46" s="257" t="s">
        <v>111</v>
      </c>
      <c r="Q46" s="9">
        <v>1856</v>
      </c>
      <c r="R46" s="3">
        <v>1925</v>
      </c>
      <c r="S46" s="3"/>
      <c r="T46" s="79">
        <v>39372</v>
      </c>
      <c r="U46" s="3"/>
      <c r="V46" s="184"/>
      <c r="W46" s="185" t="s">
        <v>392</v>
      </c>
    </row>
    <row r="47" spans="1:23" x14ac:dyDescent="0.25">
      <c r="A47">
        <v>43</v>
      </c>
      <c r="B47" s="62">
        <v>64</v>
      </c>
      <c r="C47" s="13">
        <v>8</v>
      </c>
      <c r="D47" s="149">
        <v>25</v>
      </c>
      <c r="E47" s="2" t="s">
        <v>112</v>
      </c>
      <c r="F47" s="4" t="s">
        <v>315</v>
      </c>
      <c r="G47" s="3">
        <v>1862</v>
      </c>
      <c r="H47" s="8">
        <v>1862</v>
      </c>
      <c r="I47" s="8" t="s">
        <v>225</v>
      </c>
      <c r="J47" s="45">
        <v>112</v>
      </c>
      <c r="K47" s="12">
        <v>10</v>
      </c>
      <c r="L47" s="46"/>
      <c r="M47" s="45">
        <v>34</v>
      </c>
      <c r="N47" s="12">
        <v>13</v>
      </c>
      <c r="O47" s="46">
        <v>0</v>
      </c>
      <c r="P47" s="257" t="s">
        <v>226</v>
      </c>
      <c r="Q47" s="9">
        <v>1832</v>
      </c>
      <c r="R47" s="3">
        <v>1915</v>
      </c>
      <c r="S47" s="3" t="s">
        <v>348</v>
      </c>
      <c r="T47" s="3">
        <v>6038</v>
      </c>
      <c r="U47" s="3"/>
      <c r="V47" s="184"/>
      <c r="W47" s="185" t="s">
        <v>375</v>
      </c>
    </row>
    <row r="48" spans="1:23" x14ac:dyDescent="0.25">
      <c r="A48">
        <v>44</v>
      </c>
      <c r="B48" s="62">
        <v>76</v>
      </c>
      <c r="C48" s="13">
        <v>2</v>
      </c>
      <c r="D48" s="149"/>
      <c r="E48" s="2" t="s">
        <v>112</v>
      </c>
      <c r="F48" s="4" t="s">
        <v>321</v>
      </c>
      <c r="G48" s="3">
        <v>1863</v>
      </c>
      <c r="H48" s="8">
        <v>1863</v>
      </c>
      <c r="I48" s="8" t="s">
        <v>225</v>
      </c>
      <c r="J48" s="45">
        <v>210</v>
      </c>
      <c r="K48" s="12">
        <v>0</v>
      </c>
      <c r="L48" s="46">
        <v>0</v>
      </c>
      <c r="M48" s="45">
        <v>73</v>
      </c>
      <c r="N48" s="12">
        <v>10</v>
      </c>
      <c r="O48" s="46"/>
      <c r="P48" s="257" t="s">
        <v>212</v>
      </c>
      <c r="Q48" s="9"/>
      <c r="R48" s="3"/>
      <c r="S48" s="3"/>
      <c r="T48" s="3"/>
      <c r="U48" s="3"/>
      <c r="V48" s="184"/>
      <c r="W48" s="185"/>
    </row>
    <row r="49" spans="1:23" x14ac:dyDescent="0.25">
      <c r="A49">
        <v>45</v>
      </c>
      <c r="B49" s="62">
        <v>74</v>
      </c>
      <c r="C49" s="13">
        <v>3</v>
      </c>
      <c r="D49" s="149"/>
      <c r="E49" s="2" t="s">
        <v>112</v>
      </c>
      <c r="F49" s="4" t="s">
        <v>319</v>
      </c>
      <c r="G49" s="3">
        <v>1863</v>
      </c>
      <c r="H49" s="8">
        <v>1863</v>
      </c>
      <c r="I49" s="8" t="s">
        <v>225</v>
      </c>
      <c r="J49" s="45">
        <v>170</v>
      </c>
      <c r="K49" s="12">
        <v>0</v>
      </c>
      <c r="L49" s="46">
        <v>0</v>
      </c>
      <c r="M49" s="45">
        <v>42</v>
      </c>
      <c r="N49" s="12"/>
      <c r="O49" s="46"/>
      <c r="P49" s="257" t="s">
        <v>202</v>
      </c>
      <c r="Q49" s="9"/>
      <c r="R49" s="3"/>
      <c r="S49" s="3"/>
      <c r="T49" s="3"/>
      <c r="U49" s="3"/>
      <c r="V49" s="184"/>
      <c r="W49" s="185"/>
    </row>
    <row r="50" spans="1:23" x14ac:dyDescent="0.25">
      <c r="A50">
        <v>46</v>
      </c>
      <c r="B50" s="62"/>
      <c r="C50" s="13">
        <v>30</v>
      </c>
      <c r="D50" s="149"/>
      <c r="E50" s="67" t="s">
        <v>112</v>
      </c>
      <c r="F50" s="60" t="s">
        <v>312</v>
      </c>
      <c r="G50" s="3">
        <v>1863</v>
      </c>
      <c r="H50" s="8">
        <v>1863</v>
      </c>
      <c r="I50" s="8" t="s">
        <v>225</v>
      </c>
      <c r="J50" s="45">
        <v>35</v>
      </c>
      <c r="K50" s="12"/>
      <c r="L50" s="46"/>
      <c r="M50" s="45"/>
      <c r="N50" s="12"/>
      <c r="O50" s="46"/>
      <c r="P50" s="257" t="s">
        <v>302</v>
      </c>
      <c r="Q50" s="9"/>
      <c r="R50" s="3"/>
      <c r="S50" s="3"/>
      <c r="T50" s="3"/>
      <c r="U50" s="3"/>
      <c r="V50" s="184"/>
      <c r="W50" s="185"/>
    </row>
    <row r="51" spans="1:23" x14ac:dyDescent="0.25">
      <c r="A51">
        <v>47</v>
      </c>
      <c r="B51" s="62">
        <v>75</v>
      </c>
      <c r="C51" s="13">
        <v>65</v>
      </c>
      <c r="D51" s="149"/>
      <c r="E51" s="2" t="s">
        <v>112</v>
      </c>
      <c r="F51" s="4" t="s">
        <v>322</v>
      </c>
      <c r="G51" s="3">
        <v>1859</v>
      </c>
      <c r="H51" s="8">
        <v>1863</v>
      </c>
      <c r="I51" s="8" t="s">
        <v>225</v>
      </c>
      <c r="J51" s="45">
        <v>25</v>
      </c>
      <c r="K51" s="12"/>
      <c r="L51" s="46"/>
      <c r="M51" s="45">
        <v>22</v>
      </c>
      <c r="N51" s="12">
        <v>1</v>
      </c>
      <c r="O51" s="46"/>
      <c r="P51" s="259" t="s">
        <v>199</v>
      </c>
      <c r="Q51" s="9"/>
      <c r="R51" s="3"/>
      <c r="S51" s="3"/>
      <c r="T51" s="3"/>
      <c r="U51" s="3"/>
      <c r="V51" s="184"/>
      <c r="W51" s="185"/>
    </row>
    <row r="52" spans="1:23" x14ac:dyDescent="0.25">
      <c r="A52">
        <v>48</v>
      </c>
      <c r="B52" s="62">
        <v>70</v>
      </c>
      <c r="C52" s="13">
        <v>26</v>
      </c>
      <c r="D52" s="149"/>
      <c r="E52" s="2" t="s">
        <v>112</v>
      </c>
      <c r="F52" s="4" t="s">
        <v>122</v>
      </c>
      <c r="G52" s="3">
        <v>1864</v>
      </c>
      <c r="H52" s="8">
        <v>1864</v>
      </c>
      <c r="I52" s="8" t="s">
        <v>225</v>
      </c>
      <c r="J52" s="45">
        <v>42</v>
      </c>
      <c r="K52" s="12">
        <v>10</v>
      </c>
      <c r="L52" s="46"/>
      <c r="M52" s="45">
        <v>11</v>
      </c>
      <c r="N52" s="12"/>
      <c r="O52" s="46">
        <v>6</v>
      </c>
      <c r="P52" s="257" t="s">
        <v>205</v>
      </c>
      <c r="Q52" s="9"/>
      <c r="R52" s="3"/>
      <c r="S52" s="3"/>
      <c r="T52" s="3"/>
      <c r="U52" s="3"/>
      <c r="V52" s="184"/>
      <c r="W52" s="185"/>
    </row>
    <row r="53" spans="1:23" x14ac:dyDescent="0.25">
      <c r="A53">
        <v>49</v>
      </c>
      <c r="B53" s="62">
        <v>62</v>
      </c>
      <c r="C53" s="13">
        <v>51</v>
      </c>
      <c r="D53" s="149"/>
      <c r="E53" s="2" t="s">
        <v>112</v>
      </c>
      <c r="F53" s="4" t="s">
        <v>324</v>
      </c>
      <c r="G53" s="3">
        <v>1864</v>
      </c>
      <c r="H53" s="8">
        <v>1864</v>
      </c>
      <c r="I53" s="8" t="s">
        <v>225</v>
      </c>
      <c r="J53" s="45">
        <v>52</v>
      </c>
      <c r="K53" s="12">
        <v>10</v>
      </c>
      <c r="L53" s="46"/>
      <c r="M53" s="45">
        <v>22</v>
      </c>
      <c r="N53" s="12">
        <v>1</v>
      </c>
      <c r="O53" s="46"/>
      <c r="P53" s="259" t="s">
        <v>201</v>
      </c>
      <c r="Q53" s="9"/>
      <c r="R53" s="3"/>
      <c r="S53" s="3"/>
      <c r="T53" s="3"/>
      <c r="U53" s="3"/>
      <c r="V53" s="184"/>
      <c r="W53" s="185"/>
    </row>
    <row r="54" spans="1:23" x14ac:dyDescent="0.25">
      <c r="A54">
        <v>50</v>
      </c>
      <c r="B54" s="62">
        <v>67</v>
      </c>
      <c r="C54" s="13">
        <v>52</v>
      </c>
      <c r="D54" s="149"/>
      <c r="E54" s="2" t="s">
        <v>112</v>
      </c>
      <c r="F54" s="4" t="s">
        <v>323</v>
      </c>
      <c r="G54" s="3">
        <v>1866</v>
      </c>
      <c r="H54" s="8">
        <v>1866</v>
      </c>
      <c r="I54" s="8" t="s">
        <v>225</v>
      </c>
      <c r="J54" s="45">
        <v>50</v>
      </c>
      <c r="K54" s="12"/>
      <c r="L54" s="46"/>
      <c r="M54" s="45">
        <v>15</v>
      </c>
      <c r="N54" s="12">
        <v>15</v>
      </c>
      <c r="O54" s="46"/>
      <c r="P54" s="259" t="s">
        <v>214</v>
      </c>
      <c r="Q54" s="9"/>
      <c r="R54" s="3"/>
      <c r="S54" s="3"/>
      <c r="T54" s="3"/>
      <c r="U54" s="3"/>
      <c r="V54" s="184"/>
      <c r="W54" s="185"/>
    </row>
    <row r="55" spans="1:23" x14ac:dyDescent="0.25">
      <c r="A55">
        <v>51</v>
      </c>
      <c r="B55" s="62">
        <v>66</v>
      </c>
      <c r="C55" s="13">
        <v>1</v>
      </c>
      <c r="D55" s="149"/>
      <c r="E55" s="2" t="s">
        <v>112</v>
      </c>
      <c r="F55" s="4" t="s">
        <v>313</v>
      </c>
      <c r="G55" s="3">
        <v>1868</v>
      </c>
      <c r="H55" s="8">
        <v>1868</v>
      </c>
      <c r="I55" s="8" t="s">
        <v>225</v>
      </c>
      <c r="J55" s="45">
        <v>110</v>
      </c>
      <c r="K55" s="12"/>
      <c r="L55" s="46"/>
      <c r="M55" s="45">
        <v>63</v>
      </c>
      <c r="N55" s="12"/>
      <c r="O55" s="46"/>
      <c r="P55" s="257" t="s">
        <v>206</v>
      </c>
      <c r="Q55" s="9"/>
      <c r="R55" s="3"/>
      <c r="S55" s="3"/>
      <c r="T55" s="3"/>
      <c r="U55" s="3"/>
      <c r="V55" s="184"/>
      <c r="W55" s="185"/>
    </row>
    <row r="56" spans="1:23" x14ac:dyDescent="0.25">
      <c r="A56">
        <v>52</v>
      </c>
      <c r="B56" s="62">
        <v>65</v>
      </c>
      <c r="C56" s="13">
        <v>23</v>
      </c>
      <c r="D56" s="149"/>
      <c r="E56" s="2" t="s">
        <v>112</v>
      </c>
      <c r="F56" s="4" t="s">
        <v>311</v>
      </c>
      <c r="G56" s="3">
        <v>1871</v>
      </c>
      <c r="H56" s="8">
        <v>1871</v>
      </c>
      <c r="I56" s="8" t="s">
        <v>225</v>
      </c>
      <c r="J56" s="45">
        <v>35</v>
      </c>
      <c r="K56" s="12"/>
      <c r="L56" s="46"/>
      <c r="M56" s="45">
        <v>7</v>
      </c>
      <c r="N56" s="12">
        <v>17</v>
      </c>
      <c r="O56" s="46">
        <v>6</v>
      </c>
      <c r="P56" s="259" t="s">
        <v>207</v>
      </c>
      <c r="Q56" s="9"/>
      <c r="R56" s="3"/>
      <c r="S56" s="3"/>
      <c r="T56" s="3"/>
      <c r="U56" s="3"/>
      <c r="V56" s="184"/>
      <c r="W56" s="185"/>
    </row>
    <row r="57" spans="1:23" x14ac:dyDescent="0.25">
      <c r="A57">
        <v>53</v>
      </c>
      <c r="B57" s="62" t="s">
        <v>115</v>
      </c>
      <c r="C57" s="13">
        <v>48</v>
      </c>
      <c r="D57" s="149"/>
      <c r="E57" s="2" t="s">
        <v>112</v>
      </c>
      <c r="F57" s="4" t="s">
        <v>314</v>
      </c>
      <c r="G57" s="3">
        <v>1871</v>
      </c>
      <c r="H57" s="8">
        <v>1871</v>
      </c>
      <c r="I57" s="8" t="s">
        <v>225</v>
      </c>
      <c r="J57" s="45">
        <v>0</v>
      </c>
      <c r="K57" s="12"/>
      <c r="L57" s="46"/>
      <c r="M57" s="45"/>
      <c r="N57" s="12"/>
      <c r="O57" s="46"/>
      <c r="P57" s="259" t="s">
        <v>306</v>
      </c>
      <c r="Q57" s="9"/>
      <c r="R57" s="3"/>
      <c r="S57" s="3"/>
      <c r="T57" s="3"/>
      <c r="U57" s="3"/>
      <c r="V57" s="184"/>
      <c r="W57" s="185"/>
    </row>
    <row r="58" spans="1:23" x14ac:dyDescent="0.25">
      <c r="A58">
        <v>54</v>
      </c>
      <c r="B58" s="62">
        <v>69</v>
      </c>
      <c r="C58" s="13">
        <v>69</v>
      </c>
      <c r="D58" s="149"/>
      <c r="E58" s="82" t="s">
        <v>112</v>
      </c>
      <c r="F58" s="4" t="s">
        <v>318</v>
      </c>
      <c r="G58" s="3">
        <v>1871</v>
      </c>
      <c r="H58" s="8">
        <v>1871</v>
      </c>
      <c r="I58" s="8" t="s">
        <v>225</v>
      </c>
      <c r="J58" s="45">
        <v>65</v>
      </c>
      <c r="K58" s="12"/>
      <c r="L58" s="46"/>
      <c r="M58" s="45">
        <v>17</v>
      </c>
      <c r="N58" s="12">
        <v>6</v>
      </c>
      <c r="O58" s="46">
        <v>6</v>
      </c>
      <c r="P58" s="257" t="s">
        <v>301</v>
      </c>
      <c r="Q58" s="9"/>
      <c r="R58" s="3"/>
      <c r="S58" s="3"/>
      <c r="T58" s="3"/>
      <c r="U58" s="3"/>
      <c r="V58" s="184"/>
      <c r="W58" s="185"/>
    </row>
    <row r="59" spans="1:23" x14ac:dyDescent="0.25">
      <c r="A59">
        <v>55</v>
      </c>
      <c r="B59" s="62">
        <v>73</v>
      </c>
      <c r="C59" s="13">
        <v>9</v>
      </c>
      <c r="D59" s="149"/>
      <c r="E59" s="82" t="s">
        <v>112</v>
      </c>
      <c r="F59" s="4" t="s">
        <v>124</v>
      </c>
      <c r="G59" s="3">
        <v>1876</v>
      </c>
      <c r="H59" s="8">
        <v>1874</v>
      </c>
      <c r="I59" s="8" t="s">
        <v>225</v>
      </c>
      <c r="J59" s="45">
        <v>25</v>
      </c>
      <c r="K59" s="12"/>
      <c r="L59" s="46"/>
      <c r="M59" s="45">
        <v>5</v>
      </c>
      <c r="N59" s="12">
        <v>15</v>
      </c>
      <c r="O59" s="46">
        <v>6</v>
      </c>
      <c r="P59" s="259" t="s">
        <v>209</v>
      </c>
      <c r="Q59" s="9"/>
      <c r="R59" s="3"/>
      <c r="S59" s="3"/>
      <c r="T59" s="3"/>
      <c r="U59" s="3"/>
      <c r="V59" s="184"/>
      <c r="W59" s="185"/>
    </row>
    <row r="60" spans="1:23" x14ac:dyDescent="0.25">
      <c r="A60">
        <v>56</v>
      </c>
      <c r="B60" s="62">
        <v>63</v>
      </c>
      <c r="C60" s="13">
        <v>43</v>
      </c>
      <c r="D60" s="149"/>
      <c r="E60" s="82" t="s">
        <v>112</v>
      </c>
      <c r="F60" s="4" t="s">
        <v>310</v>
      </c>
      <c r="G60" s="3">
        <v>1876</v>
      </c>
      <c r="H60" s="8">
        <v>1876</v>
      </c>
      <c r="I60" s="8" t="s">
        <v>225</v>
      </c>
      <c r="J60" s="45">
        <v>25</v>
      </c>
      <c r="K60" s="12"/>
      <c r="L60" s="46"/>
      <c r="M60" s="45">
        <v>6</v>
      </c>
      <c r="N60" s="12">
        <v>6</v>
      </c>
      <c r="O60" s="46"/>
      <c r="P60" s="259" t="s">
        <v>204</v>
      </c>
      <c r="Q60" s="9"/>
      <c r="R60" s="3"/>
      <c r="S60" s="3"/>
      <c r="T60" s="3"/>
      <c r="U60" s="3"/>
      <c r="V60" s="184"/>
      <c r="W60" s="185"/>
    </row>
    <row r="61" spans="1:23" x14ac:dyDescent="0.25">
      <c r="A61">
        <v>57</v>
      </c>
      <c r="B61" s="62">
        <v>68</v>
      </c>
      <c r="C61" s="13">
        <v>119</v>
      </c>
      <c r="D61" s="149"/>
      <c r="E61" s="82" t="s">
        <v>112</v>
      </c>
      <c r="F61" s="4" t="s">
        <v>120</v>
      </c>
      <c r="G61" s="3">
        <v>1880</v>
      </c>
      <c r="H61" s="8">
        <v>1880</v>
      </c>
      <c r="I61" s="8" t="s">
        <v>225</v>
      </c>
      <c r="J61" s="45">
        <v>15</v>
      </c>
      <c r="K61" s="12">
        <v>15</v>
      </c>
      <c r="L61" s="46"/>
      <c r="M61" s="45">
        <v>6</v>
      </c>
      <c r="N61" s="12">
        <v>16</v>
      </c>
      <c r="O61" s="46">
        <v>6</v>
      </c>
      <c r="P61" s="259" t="s">
        <v>208</v>
      </c>
      <c r="Q61" s="9"/>
      <c r="R61" s="3"/>
      <c r="S61" s="3"/>
      <c r="T61" s="3"/>
      <c r="U61" s="3"/>
      <c r="V61" s="184"/>
      <c r="W61" s="185"/>
    </row>
    <row r="62" spans="1:23" x14ac:dyDescent="0.25">
      <c r="A62">
        <v>58</v>
      </c>
      <c r="B62" s="62">
        <v>77</v>
      </c>
      <c r="C62" s="13">
        <v>120</v>
      </c>
      <c r="D62" s="149"/>
      <c r="E62" s="82" t="s">
        <v>112</v>
      </c>
      <c r="F62" s="4" t="s">
        <v>128</v>
      </c>
      <c r="G62" s="3">
        <v>1880</v>
      </c>
      <c r="H62" s="8">
        <v>1880</v>
      </c>
      <c r="I62" s="8" t="s">
        <v>225</v>
      </c>
      <c r="J62" s="45">
        <v>25</v>
      </c>
      <c r="K62" s="12"/>
      <c r="L62" s="46"/>
      <c r="M62" s="45">
        <v>34</v>
      </c>
      <c r="N62" s="12">
        <v>13</v>
      </c>
      <c r="O62" s="46"/>
      <c r="P62" s="259" t="s">
        <v>329</v>
      </c>
      <c r="Q62" s="9"/>
      <c r="R62" s="3"/>
      <c r="S62" s="3"/>
      <c r="T62" s="3"/>
      <c r="U62" s="3"/>
      <c r="V62" s="184"/>
      <c r="W62" s="185"/>
    </row>
    <row r="63" spans="1:23" x14ac:dyDescent="0.25">
      <c r="A63">
        <v>59</v>
      </c>
      <c r="B63" s="62">
        <v>71</v>
      </c>
      <c r="C63" s="216">
        <v>134</v>
      </c>
      <c r="D63" s="149"/>
      <c r="E63" s="82" t="s">
        <v>112</v>
      </c>
      <c r="F63" s="4" t="s">
        <v>320</v>
      </c>
      <c r="G63" s="3"/>
      <c r="H63" s="8">
        <v>1884</v>
      </c>
      <c r="I63" s="8" t="s">
        <v>225</v>
      </c>
      <c r="J63" s="45">
        <v>63</v>
      </c>
      <c r="K63" s="12"/>
      <c r="L63" s="46"/>
      <c r="M63" s="45">
        <v>16</v>
      </c>
      <c r="N63" s="12">
        <v>16</v>
      </c>
      <c r="O63" s="46"/>
      <c r="P63" s="259" t="s">
        <v>217</v>
      </c>
      <c r="Q63" s="9"/>
      <c r="R63" s="3"/>
      <c r="S63" s="3"/>
      <c r="T63" s="3"/>
      <c r="U63" s="3"/>
      <c r="V63" s="184"/>
      <c r="W63" s="185"/>
    </row>
    <row r="64" spans="1:23" x14ac:dyDescent="0.25">
      <c r="A64">
        <v>60</v>
      </c>
      <c r="B64" s="62"/>
      <c r="C64" s="13">
        <v>99</v>
      </c>
      <c r="D64" s="149"/>
      <c r="E64" s="82" t="s">
        <v>112</v>
      </c>
      <c r="F64" s="4" t="s">
        <v>317</v>
      </c>
      <c r="G64" s="3">
        <v>1863</v>
      </c>
      <c r="H64" s="8"/>
      <c r="I64" s="8" t="s">
        <v>225</v>
      </c>
      <c r="J64" s="45">
        <v>0</v>
      </c>
      <c r="K64" s="12"/>
      <c r="L64" s="46"/>
      <c r="M64" s="45"/>
      <c r="N64" s="12"/>
      <c r="O64" s="46"/>
      <c r="P64" s="259" t="s">
        <v>266</v>
      </c>
      <c r="Q64" s="9"/>
      <c r="R64" s="3"/>
      <c r="S64" s="3"/>
      <c r="T64" s="3"/>
      <c r="U64" s="3"/>
      <c r="V64" s="184"/>
      <c r="W64" s="185"/>
    </row>
    <row r="65" spans="1:23" x14ac:dyDescent="0.25">
      <c r="A65">
        <v>61</v>
      </c>
      <c r="B65" s="62"/>
      <c r="C65" s="13">
        <v>100</v>
      </c>
      <c r="D65" s="149"/>
      <c r="E65" s="82" t="s">
        <v>112</v>
      </c>
      <c r="F65" s="4" t="s">
        <v>316</v>
      </c>
      <c r="G65" s="3">
        <v>1876</v>
      </c>
      <c r="H65" s="8"/>
      <c r="I65" s="8" t="s">
        <v>225</v>
      </c>
      <c r="J65" s="45">
        <v>0</v>
      </c>
      <c r="K65" s="12"/>
      <c r="L65" s="46"/>
      <c r="M65" s="45"/>
      <c r="N65" s="12"/>
      <c r="O65" s="46"/>
      <c r="P65" s="260" t="s">
        <v>211</v>
      </c>
      <c r="Q65" s="9"/>
      <c r="R65" s="3"/>
      <c r="S65" s="3"/>
      <c r="T65" s="3"/>
      <c r="U65" s="3"/>
      <c r="V65" s="184"/>
      <c r="W65" s="185"/>
    </row>
    <row r="66" spans="1:23" x14ac:dyDescent="0.25">
      <c r="A66">
        <v>62</v>
      </c>
      <c r="B66" s="62">
        <v>72</v>
      </c>
      <c r="C66" s="13">
        <v>101</v>
      </c>
      <c r="D66" s="149"/>
      <c r="E66" s="82" t="s">
        <v>112</v>
      </c>
      <c r="F66" s="4" t="s">
        <v>123</v>
      </c>
      <c r="G66" s="3">
        <v>1866</v>
      </c>
      <c r="H66" s="8"/>
      <c r="I66" s="8" t="s">
        <v>225</v>
      </c>
      <c r="J66" s="45"/>
      <c r="K66" s="12"/>
      <c r="L66" s="46"/>
      <c r="M66" s="45">
        <v>5</v>
      </c>
      <c r="N66" s="12">
        <v>15</v>
      </c>
      <c r="O66" s="46">
        <v>6</v>
      </c>
      <c r="P66" s="260" t="s">
        <v>267</v>
      </c>
      <c r="Q66" s="9"/>
      <c r="R66" s="3"/>
      <c r="S66" s="3"/>
      <c r="T66" s="3"/>
      <c r="U66" s="3"/>
      <c r="V66" s="184"/>
      <c r="W66" s="185"/>
    </row>
    <row r="67" spans="1:23" x14ac:dyDescent="0.25">
      <c r="A67">
        <v>63</v>
      </c>
      <c r="B67" s="62"/>
      <c r="C67" s="13">
        <v>102</v>
      </c>
      <c r="D67" s="149"/>
      <c r="E67" s="82" t="s">
        <v>308</v>
      </c>
      <c r="F67" s="4" t="s">
        <v>305</v>
      </c>
      <c r="G67" s="3">
        <v>1861</v>
      </c>
      <c r="H67" s="8"/>
      <c r="I67" s="8" t="s">
        <v>225</v>
      </c>
      <c r="J67" s="45"/>
      <c r="K67" s="12"/>
      <c r="L67" s="46"/>
      <c r="M67" s="45">
        <v>5</v>
      </c>
      <c r="N67" s="12">
        <v>15</v>
      </c>
      <c r="O67" s="46">
        <v>6</v>
      </c>
      <c r="P67" s="258" t="s">
        <v>307</v>
      </c>
      <c r="Q67" s="9"/>
      <c r="R67" s="3"/>
      <c r="S67" s="3"/>
      <c r="T67" s="3"/>
      <c r="U67" s="3"/>
      <c r="V67" s="184"/>
      <c r="W67" s="185"/>
    </row>
    <row r="68" spans="1:23" x14ac:dyDescent="0.25">
      <c r="A68">
        <v>64</v>
      </c>
      <c r="B68" s="62">
        <v>48</v>
      </c>
      <c r="C68" s="13">
        <v>34</v>
      </c>
      <c r="D68" s="149"/>
      <c r="E68" s="82" t="s">
        <v>326</v>
      </c>
      <c r="F68" s="4" t="s">
        <v>309</v>
      </c>
      <c r="G68" s="3">
        <v>1870</v>
      </c>
      <c r="H68" s="8">
        <v>1870</v>
      </c>
      <c r="I68" s="8"/>
      <c r="J68" s="45">
        <v>15</v>
      </c>
      <c r="K68" s="12"/>
      <c r="L68" s="46"/>
      <c r="M68" s="45">
        <v>4</v>
      </c>
      <c r="N68" s="12">
        <v>14</v>
      </c>
      <c r="O68" s="46">
        <v>6</v>
      </c>
      <c r="P68" s="259" t="s">
        <v>215</v>
      </c>
      <c r="Q68" s="9"/>
      <c r="R68" s="3"/>
      <c r="S68" s="3"/>
      <c r="T68" s="3"/>
      <c r="U68" s="3"/>
      <c r="V68" s="184"/>
      <c r="W68" s="185"/>
    </row>
    <row r="69" spans="1:23" x14ac:dyDescent="0.25">
      <c r="A69">
        <v>65</v>
      </c>
      <c r="B69" s="62">
        <v>13</v>
      </c>
      <c r="C69" s="13">
        <v>33</v>
      </c>
      <c r="D69" s="149">
        <v>26</v>
      </c>
      <c r="E69" s="82" t="s">
        <v>25</v>
      </c>
      <c r="F69" s="4" t="s">
        <v>26</v>
      </c>
      <c r="G69" s="3">
        <v>1830</v>
      </c>
      <c r="H69" s="8">
        <v>1865</v>
      </c>
      <c r="I69" s="8" t="s">
        <v>235</v>
      </c>
      <c r="J69" s="45">
        <v>4</v>
      </c>
      <c r="K69" s="12">
        <v>4</v>
      </c>
      <c r="L69" s="46"/>
      <c r="M69" s="45">
        <v>2</v>
      </c>
      <c r="N69" s="12">
        <v>2</v>
      </c>
      <c r="O69" s="46"/>
      <c r="P69" s="257" t="s">
        <v>295</v>
      </c>
      <c r="Q69" s="9">
        <v>1790</v>
      </c>
      <c r="R69" s="3">
        <v>1864</v>
      </c>
      <c r="S69" s="3"/>
      <c r="T69" s="3">
        <v>20000</v>
      </c>
      <c r="U69" s="3" t="s">
        <v>349</v>
      </c>
      <c r="V69" s="184"/>
      <c r="W69" s="185"/>
    </row>
    <row r="70" spans="1:23" x14ac:dyDescent="0.25">
      <c r="A70">
        <v>66</v>
      </c>
      <c r="B70" s="62">
        <v>14</v>
      </c>
      <c r="C70" s="13">
        <v>94</v>
      </c>
      <c r="D70" s="149">
        <v>27</v>
      </c>
      <c r="E70" s="82" t="s">
        <v>261</v>
      </c>
      <c r="F70" s="4" t="s">
        <v>263</v>
      </c>
      <c r="G70" s="3">
        <v>1868</v>
      </c>
      <c r="H70" s="8">
        <v>1868</v>
      </c>
      <c r="I70" s="8" t="s">
        <v>225</v>
      </c>
      <c r="J70" s="45">
        <v>1</v>
      </c>
      <c r="K70" s="12">
        <v>10</v>
      </c>
      <c r="L70" s="46"/>
      <c r="M70" s="45"/>
      <c r="N70" s="12">
        <v>4</v>
      </c>
      <c r="O70" s="46"/>
      <c r="P70" s="257" t="s">
        <v>27</v>
      </c>
      <c r="Q70" s="9"/>
      <c r="R70" s="3"/>
      <c r="S70" s="3"/>
      <c r="T70" s="147"/>
      <c r="U70" s="3"/>
      <c r="V70" s="184"/>
      <c r="W70" s="185"/>
    </row>
    <row r="71" spans="1:23" x14ac:dyDescent="0.25">
      <c r="A71">
        <v>67</v>
      </c>
      <c r="B71" s="62">
        <v>78</v>
      </c>
      <c r="C71" s="13">
        <v>22</v>
      </c>
      <c r="D71" s="149">
        <v>28</v>
      </c>
      <c r="E71" s="82" t="s">
        <v>130</v>
      </c>
      <c r="F71" s="34" t="s">
        <v>131</v>
      </c>
      <c r="G71" s="3">
        <v>1867</v>
      </c>
      <c r="H71" s="8">
        <v>1868</v>
      </c>
      <c r="I71" s="8" t="s">
        <v>225</v>
      </c>
      <c r="J71" s="45">
        <v>36</v>
      </c>
      <c r="K71" s="12">
        <v>15</v>
      </c>
      <c r="L71" s="46"/>
      <c r="M71" s="45">
        <v>2</v>
      </c>
      <c r="N71" s="12">
        <v>2</v>
      </c>
      <c r="O71" s="46"/>
      <c r="P71" s="261"/>
      <c r="Q71" s="9">
        <v>1833</v>
      </c>
      <c r="R71" s="3">
        <v>1906</v>
      </c>
      <c r="S71" s="3"/>
      <c r="T71" s="147"/>
      <c r="U71" s="3"/>
      <c r="V71" s="184"/>
      <c r="W71" s="185" t="s">
        <v>393</v>
      </c>
    </row>
    <row r="72" spans="1:23" x14ac:dyDescent="0.25">
      <c r="A72">
        <v>68</v>
      </c>
      <c r="B72" s="62"/>
      <c r="C72" s="13"/>
      <c r="D72" s="149"/>
      <c r="E72" s="82" t="s">
        <v>130</v>
      </c>
      <c r="F72" s="34" t="s">
        <v>339</v>
      </c>
      <c r="G72" s="3"/>
      <c r="H72" s="8">
        <v>1866</v>
      </c>
      <c r="I72" s="52" t="s">
        <v>340</v>
      </c>
      <c r="J72" s="45">
        <v>21</v>
      </c>
      <c r="K72" s="12"/>
      <c r="L72" s="46"/>
      <c r="M72" s="45"/>
      <c r="N72" s="12"/>
      <c r="O72" s="46"/>
      <c r="P72" s="257" t="s">
        <v>341</v>
      </c>
      <c r="Q72" s="9"/>
      <c r="R72" s="3"/>
      <c r="S72" s="3"/>
      <c r="T72" s="3"/>
      <c r="U72" s="3"/>
      <c r="V72" s="184"/>
      <c r="W72" s="185"/>
    </row>
    <row r="73" spans="1:23" x14ac:dyDescent="0.25">
      <c r="A73">
        <v>69</v>
      </c>
      <c r="B73" s="62">
        <v>81</v>
      </c>
      <c r="C73" s="13">
        <v>32</v>
      </c>
      <c r="D73" s="149">
        <v>29</v>
      </c>
      <c r="E73" s="82" t="s">
        <v>132</v>
      </c>
      <c r="F73" s="4" t="s">
        <v>136</v>
      </c>
      <c r="G73" s="3">
        <v>1862</v>
      </c>
      <c r="H73" s="8">
        <v>1862</v>
      </c>
      <c r="I73" s="8"/>
      <c r="J73" s="45">
        <v>7</v>
      </c>
      <c r="K73" s="12"/>
      <c r="L73" s="46"/>
      <c r="M73" s="45">
        <v>29</v>
      </c>
      <c r="N73" s="12">
        <v>8</v>
      </c>
      <c r="O73" s="46"/>
      <c r="P73" s="257" t="s">
        <v>134</v>
      </c>
      <c r="Q73" s="9">
        <v>1831</v>
      </c>
      <c r="R73" s="3">
        <v>1923</v>
      </c>
      <c r="S73" s="3"/>
      <c r="T73" s="3">
        <v>86185</v>
      </c>
      <c r="U73" s="3"/>
      <c r="V73" s="184"/>
      <c r="W73" s="185" t="s">
        <v>394</v>
      </c>
    </row>
    <row r="74" spans="1:23" x14ac:dyDescent="0.25">
      <c r="A74">
        <v>70</v>
      </c>
      <c r="B74" s="62">
        <v>79</v>
      </c>
      <c r="C74" s="13">
        <v>27</v>
      </c>
      <c r="D74" s="149"/>
      <c r="E74" s="82" t="s">
        <v>132</v>
      </c>
      <c r="F74" s="4" t="s">
        <v>135</v>
      </c>
      <c r="G74" s="3">
        <v>1864</v>
      </c>
      <c r="H74" s="8">
        <v>1864</v>
      </c>
      <c r="I74" s="8" t="s">
        <v>225</v>
      </c>
      <c r="J74" s="45">
        <v>5</v>
      </c>
      <c r="K74" s="12"/>
      <c r="L74" s="46"/>
      <c r="M74" s="45">
        <v>21</v>
      </c>
      <c r="N74" s="12">
        <v>0</v>
      </c>
      <c r="O74" s="46"/>
      <c r="P74" s="257" t="s">
        <v>134</v>
      </c>
      <c r="Q74" s="9"/>
      <c r="R74" s="3"/>
      <c r="S74" s="3"/>
      <c r="T74" s="3"/>
      <c r="U74" s="3"/>
      <c r="V74" s="184"/>
      <c r="W74" s="185"/>
    </row>
    <row r="75" spans="1:23" x14ac:dyDescent="0.25">
      <c r="A75">
        <v>71</v>
      </c>
      <c r="B75" s="62">
        <v>80</v>
      </c>
      <c r="C75" s="13">
        <v>31</v>
      </c>
      <c r="D75" s="149"/>
      <c r="E75" s="82" t="s">
        <v>132</v>
      </c>
      <c r="F75" s="4" t="s">
        <v>133</v>
      </c>
      <c r="G75" s="3">
        <v>1864</v>
      </c>
      <c r="H75" s="8">
        <v>1864</v>
      </c>
      <c r="I75" s="8" t="s">
        <v>225</v>
      </c>
      <c r="J75" s="45">
        <v>5</v>
      </c>
      <c r="K75" s="12"/>
      <c r="L75" s="46"/>
      <c r="M75" s="45">
        <v>18</v>
      </c>
      <c r="N75" s="12">
        <v>18</v>
      </c>
      <c r="O75" s="46"/>
      <c r="P75" s="257" t="s">
        <v>134</v>
      </c>
      <c r="Q75" s="9"/>
      <c r="R75" s="3"/>
      <c r="S75" s="3"/>
      <c r="T75" s="3"/>
      <c r="U75" s="3"/>
      <c r="V75" s="184"/>
      <c r="W75" s="185"/>
    </row>
    <row r="76" spans="1:23" x14ac:dyDescent="0.25">
      <c r="A76">
        <v>72</v>
      </c>
      <c r="B76" s="62">
        <v>31</v>
      </c>
      <c r="C76" s="13">
        <v>35</v>
      </c>
      <c r="D76" s="149">
        <v>30</v>
      </c>
      <c r="E76" s="82" t="s">
        <v>354</v>
      </c>
      <c r="F76" s="4" t="s">
        <v>57</v>
      </c>
      <c r="G76" s="3"/>
      <c r="H76" s="8">
        <v>1874</v>
      </c>
      <c r="I76" s="8" t="s">
        <v>236</v>
      </c>
      <c r="J76" s="45">
        <v>9</v>
      </c>
      <c r="K76" s="12"/>
      <c r="L76" s="46"/>
      <c r="M76" s="45">
        <v>1</v>
      </c>
      <c r="N76" s="12"/>
      <c r="O76" s="46"/>
      <c r="P76" s="257"/>
      <c r="Q76" s="9"/>
      <c r="R76" s="3"/>
      <c r="S76" s="3"/>
      <c r="T76" s="147"/>
      <c r="U76" s="3"/>
      <c r="V76" s="184"/>
      <c r="W76" s="185"/>
    </row>
    <row r="77" spans="1:23" x14ac:dyDescent="0.25">
      <c r="A77">
        <v>73</v>
      </c>
      <c r="B77" s="62">
        <v>84</v>
      </c>
      <c r="C77" s="13">
        <v>15</v>
      </c>
      <c r="D77" s="149">
        <v>31</v>
      </c>
      <c r="E77" s="82" t="s">
        <v>32</v>
      </c>
      <c r="F77" s="4" t="s">
        <v>140</v>
      </c>
      <c r="G77" s="3">
        <v>1864</v>
      </c>
      <c r="H77" s="8">
        <v>1864</v>
      </c>
      <c r="I77" s="8" t="s">
        <v>225</v>
      </c>
      <c r="J77" s="45">
        <v>80</v>
      </c>
      <c r="K77" s="12"/>
      <c r="L77" s="46"/>
      <c r="M77" s="45">
        <v>45</v>
      </c>
      <c r="N77" s="12">
        <v>3</v>
      </c>
      <c r="O77" s="46"/>
      <c r="P77" s="257" t="s">
        <v>141</v>
      </c>
      <c r="Q77" s="9">
        <v>1837</v>
      </c>
      <c r="R77" s="3">
        <v>1911</v>
      </c>
      <c r="S77" s="3"/>
      <c r="T77" s="147"/>
      <c r="U77" s="3"/>
      <c r="V77" s="184"/>
      <c r="W77" s="185" t="s">
        <v>395</v>
      </c>
    </row>
    <row r="78" spans="1:23" x14ac:dyDescent="0.25">
      <c r="A78">
        <v>74</v>
      </c>
      <c r="B78" s="62"/>
      <c r="C78" s="13">
        <v>29</v>
      </c>
      <c r="D78" s="149"/>
      <c r="E78" s="82" t="s">
        <v>32</v>
      </c>
      <c r="F78" s="4" t="s">
        <v>234</v>
      </c>
      <c r="G78" s="3">
        <v>1864</v>
      </c>
      <c r="H78" s="8">
        <v>1864</v>
      </c>
      <c r="I78" s="8" t="s">
        <v>225</v>
      </c>
      <c r="J78" s="45">
        <v>0</v>
      </c>
      <c r="K78" s="12"/>
      <c r="L78" s="46"/>
      <c r="M78" s="45"/>
      <c r="N78" s="12"/>
      <c r="O78" s="46"/>
      <c r="P78" s="257" t="s">
        <v>249</v>
      </c>
      <c r="Q78" s="9"/>
      <c r="R78" s="3"/>
      <c r="S78" s="3"/>
      <c r="T78" s="3"/>
      <c r="U78" s="3"/>
      <c r="V78" s="184"/>
      <c r="W78" s="185"/>
    </row>
    <row r="79" spans="1:23" x14ac:dyDescent="0.25">
      <c r="A79">
        <v>75</v>
      </c>
      <c r="B79" s="62">
        <v>85</v>
      </c>
      <c r="C79" s="13">
        <v>28</v>
      </c>
      <c r="D79" s="149"/>
      <c r="E79" s="82" t="s">
        <v>32</v>
      </c>
      <c r="F79" s="4" t="s">
        <v>142</v>
      </c>
      <c r="G79" s="3">
        <v>1865</v>
      </c>
      <c r="H79" s="8">
        <v>1865</v>
      </c>
      <c r="I79" s="8" t="s">
        <v>225</v>
      </c>
      <c r="J79" s="45">
        <v>35</v>
      </c>
      <c r="K79" s="12"/>
      <c r="L79" s="46"/>
      <c r="M79" s="45">
        <v>22</v>
      </c>
      <c r="N79" s="12">
        <v>1</v>
      </c>
      <c r="O79" s="46"/>
      <c r="P79" s="257" t="s">
        <v>34</v>
      </c>
      <c r="Q79" s="9"/>
      <c r="R79" s="3"/>
      <c r="S79" s="3"/>
      <c r="T79" s="3"/>
      <c r="U79" s="3"/>
      <c r="V79" s="184"/>
      <c r="W79" s="185"/>
    </row>
    <row r="80" spans="1:23" x14ac:dyDescent="0.25">
      <c r="A80">
        <v>76</v>
      </c>
      <c r="B80" s="62">
        <v>83</v>
      </c>
      <c r="C80" s="13">
        <v>77</v>
      </c>
      <c r="D80" s="149"/>
      <c r="E80" s="82" t="s">
        <v>32</v>
      </c>
      <c r="F80" s="4" t="s">
        <v>157</v>
      </c>
      <c r="G80" s="3">
        <v>1865</v>
      </c>
      <c r="H80" s="8">
        <v>1866</v>
      </c>
      <c r="I80" s="8" t="s">
        <v>225</v>
      </c>
      <c r="J80" s="45">
        <v>35</v>
      </c>
      <c r="K80" s="12"/>
      <c r="L80" s="46"/>
      <c r="M80" s="45">
        <v>3</v>
      </c>
      <c r="N80" s="12">
        <v>13</v>
      </c>
      <c r="O80" s="46"/>
      <c r="P80" s="257">
        <v>6</v>
      </c>
      <c r="Q80" s="9"/>
      <c r="R80" s="3"/>
      <c r="S80" s="3"/>
      <c r="T80" s="3"/>
      <c r="U80" s="3"/>
      <c r="V80" s="184"/>
      <c r="W80" s="185"/>
    </row>
    <row r="81" spans="1:23" x14ac:dyDescent="0.25">
      <c r="A81">
        <v>77</v>
      </c>
      <c r="B81" s="62">
        <v>16</v>
      </c>
      <c r="C81" s="13"/>
      <c r="D81" s="149"/>
      <c r="E81" s="82" t="s">
        <v>32</v>
      </c>
      <c r="F81" s="4" t="s">
        <v>33</v>
      </c>
      <c r="G81" s="3">
        <v>1864</v>
      </c>
      <c r="H81" s="8">
        <v>1866</v>
      </c>
      <c r="I81" s="8"/>
      <c r="J81" s="45"/>
      <c r="K81" s="12"/>
      <c r="L81" s="46"/>
      <c r="M81" s="45">
        <v>11</v>
      </c>
      <c r="N81" s="12">
        <v>11</v>
      </c>
      <c r="O81" s="46"/>
      <c r="P81" s="257" t="s">
        <v>34</v>
      </c>
      <c r="Q81" s="9"/>
      <c r="R81" s="3"/>
      <c r="S81" s="3"/>
      <c r="T81" s="3"/>
      <c r="U81" s="3"/>
      <c r="V81" s="184"/>
      <c r="W81" s="185"/>
    </row>
    <row r="82" spans="1:23" x14ac:dyDescent="0.25">
      <c r="A82">
        <v>78</v>
      </c>
      <c r="B82" s="62">
        <v>82</v>
      </c>
      <c r="C82" s="13">
        <v>12</v>
      </c>
      <c r="D82" s="149"/>
      <c r="E82" s="82" t="s">
        <v>137</v>
      </c>
      <c r="F82" s="4" t="s">
        <v>138</v>
      </c>
      <c r="G82" s="3">
        <v>1868</v>
      </c>
      <c r="H82" s="8">
        <v>1868</v>
      </c>
      <c r="I82" s="8" t="s">
        <v>225</v>
      </c>
      <c r="J82" s="45">
        <v>100</v>
      </c>
      <c r="K82" s="12"/>
      <c r="L82" s="46"/>
      <c r="M82" s="45">
        <v>13</v>
      </c>
      <c r="N82" s="12">
        <v>13</v>
      </c>
      <c r="O82" s="46"/>
      <c r="P82" s="257" t="s">
        <v>139</v>
      </c>
      <c r="Q82" s="9"/>
      <c r="R82" s="3"/>
      <c r="S82" s="3"/>
      <c r="T82" s="3"/>
      <c r="U82" s="3"/>
      <c r="V82" s="184"/>
      <c r="W82" s="185"/>
    </row>
    <row r="83" spans="1:23" x14ac:dyDescent="0.25">
      <c r="A83">
        <v>79</v>
      </c>
      <c r="B83" s="62">
        <v>86</v>
      </c>
      <c r="C83" s="13">
        <v>42</v>
      </c>
      <c r="D83" s="149">
        <v>32</v>
      </c>
      <c r="E83" s="82" t="s">
        <v>143</v>
      </c>
      <c r="F83" s="4" t="s">
        <v>144</v>
      </c>
      <c r="G83" s="3">
        <v>1860</v>
      </c>
      <c r="H83" s="8">
        <v>1872</v>
      </c>
      <c r="I83" s="8" t="s">
        <v>225</v>
      </c>
      <c r="J83" s="45">
        <v>105</v>
      </c>
      <c r="K83" s="12"/>
      <c r="L83" s="46"/>
      <c r="M83" s="45">
        <v>49</v>
      </c>
      <c r="N83" s="12">
        <v>7</v>
      </c>
      <c r="O83" s="46"/>
      <c r="P83" s="257" t="s">
        <v>77</v>
      </c>
      <c r="Q83" s="9">
        <v>1830</v>
      </c>
      <c r="R83" s="3">
        <v>1896</v>
      </c>
      <c r="S83" s="3"/>
      <c r="T83" s="3">
        <v>68836</v>
      </c>
      <c r="U83" s="3"/>
      <c r="V83" s="184"/>
      <c r="W83" s="185" t="s">
        <v>396</v>
      </c>
    </row>
    <row r="84" spans="1:23" x14ac:dyDescent="0.25">
      <c r="A84">
        <v>80</v>
      </c>
      <c r="B84" s="62">
        <v>88</v>
      </c>
      <c r="C84" s="13">
        <v>62</v>
      </c>
      <c r="D84" s="149">
        <v>33</v>
      </c>
      <c r="E84" s="82" t="s">
        <v>145</v>
      </c>
      <c r="F84" s="4" t="s">
        <v>148</v>
      </c>
      <c r="G84" s="3">
        <v>1860</v>
      </c>
      <c r="H84" s="8">
        <v>1860</v>
      </c>
      <c r="I84" s="8" t="s">
        <v>225</v>
      </c>
      <c r="J84" s="45">
        <v>50</v>
      </c>
      <c r="K84" s="12"/>
      <c r="L84" s="46"/>
      <c r="M84" s="45">
        <v>29</v>
      </c>
      <c r="N84" s="12">
        <v>8</v>
      </c>
      <c r="O84" s="46"/>
      <c r="P84" s="257" t="s">
        <v>149</v>
      </c>
      <c r="Q84" s="9">
        <v>1835</v>
      </c>
      <c r="R84" s="3">
        <v>1921</v>
      </c>
      <c r="S84" s="3"/>
      <c r="T84" s="3">
        <v>14268</v>
      </c>
      <c r="U84" s="3"/>
      <c r="V84" s="184" t="s">
        <v>397</v>
      </c>
      <c r="W84" s="185" t="s">
        <v>431</v>
      </c>
    </row>
    <row r="85" spans="1:23" x14ac:dyDescent="0.25">
      <c r="A85">
        <v>81</v>
      </c>
      <c r="B85" s="62">
        <v>87</v>
      </c>
      <c r="C85" s="13">
        <v>76</v>
      </c>
      <c r="D85" s="149"/>
      <c r="E85" s="82" t="s">
        <v>145</v>
      </c>
      <c r="F85" s="4" t="s">
        <v>146</v>
      </c>
      <c r="G85" s="3">
        <v>1867</v>
      </c>
      <c r="H85" s="8">
        <v>1867</v>
      </c>
      <c r="I85" s="8" t="s">
        <v>225</v>
      </c>
      <c r="J85" s="45">
        <v>15</v>
      </c>
      <c r="K85" s="12">
        <v>15</v>
      </c>
      <c r="L85" s="46"/>
      <c r="M85" s="45">
        <v>17</v>
      </c>
      <c r="N85" s="12">
        <v>17</v>
      </c>
      <c r="O85" s="46"/>
      <c r="P85" s="257" t="s">
        <v>147</v>
      </c>
      <c r="Q85" s="9"/>
      <c r="R85" s="3"/>
      <c r="S85" s="3"/>
      <c r="T85" s="3"/>
      <c r="U85" s="3"/>
      <c r="V85" s="184"/>
      <c r="W85" s="185"/>
    </row>
    <row r="86" spans="1:23" x14ac:dyDescent="0.25">
      <c r="A86">
        <v>82</v>
      </c>
      <c r="B86" s="62"/>
      <c r="C86" s="13">
        <v>103</v>
      </c>
      <c r="D86" s="149"/>
      <c r="E86" s="280" t="s">
        <v>145</v>
      </c>
      <c r="F86" s="78" t="s">
        <v>268</v>
      </c>
      <c r="G86" s="79">
        <v>1860</v>
      </c>
      <c r="H86" s="80"/>
      <c r="I86" s="80"/>
      <c r="J86" s="45"/>
      <c r="K86" s="12"/>
      <c r="L86" s="46"/>
      <c r="M86" s="45"/>
      <c r="N86" s="12"/>
      <c r="O86" s="46"/>
      <c r="P86" s="257" t="s">
        <v>269</v>
      </c>
      <c r="Q86" s="9"/>
      <c r="R86" s="3"/>
      <c r="S86" s="3"/>
      <c r="T86" s="3"/>
      <c r="U86" s="3"/>
      <c r="V86" s="184"/>
      <c r="W86" s="185"/>
    </row>
    <row r="87" spans="1:23" x14ac:dyDescent="0.25">
      <c r="A87">
        <v>83</v>
      </c>
      <c r="B87" s="62"/>
      <c r="C87" s="13">
        <v>41</v>
      </c>
      <c r="D87" s="149">
        <v>34</v>
      </c>
      <c r="E87" s="82" t="s">
        <v>150</v>
      </c>
      <c r="F87" s="4" t="s">
        <v>238</v>
      </c>
      <c r="G87" s="3">
        <v>1870</v>
      </c>
      <c r="H87" s="8">
        <v>1870</v>
      </c>
      <c r="I87" s="8" t="s">
        <v>225</v>
      </c>
      <c r="J87" s="45">
        <v>160</v>
      </c>
      <c r="K87" s="12"/>
      <c r="L87" s="46"/>
      <c r="M87" s="45"/>
      <c r="N87" s="12"/>
      <c r="O87" s="46"/>
      <c r="P87" s="257" t="s">
        <v>299</v>
      </c>
      <c r="Q87" s="9">
        <v>1818</v>
      </c>
      <c r="R87" s="3">
        <v>1872</v>
      </c>
      <c r="S87" s="3"/>
      <c r="T87" s="3">
        <v>5000</v>
      </c>
      <c r="U87" s="3"/>
      <c r="V87" s="184" t="s">
        <v>398</v>
      </c>
      <c r="W87" s="185" t="s">
        <v>401</v>
      </c>
    </row>
    <row r="88" spans="1:23" x14ac:dyDescent="0.25">
      <c r="A88">
        <v>84</v>
      </c>
      <c r="B88" s="62">
        <v>90</v>
      </c>
      <c r="C88" s="13">
        <v>47</v>
      </c>
      <c r="D88" s="149"/>
      <c r="E88" s="82" t="s">
        <v>150</v>
      </c>
      <c r="F88" s="4" t="s">
        <v>300</v>
      </c>
      <c r="G88" s="3"/>
      <c r="H88" s="8">
        <v>1870</v>
      </c>
      <c r="I88" s="8"/>
      <c r="J88" s="45">
        <v>0</v>
      </c>
      <c r="K88" s="12"/>
      <c r="L88" s="46"/>
      <c r="M88" s="45">
        <v>14</v>
      </c>
      <c r="N88" s="12">
        <v>14</v>
      </c>
      <c r="O88" s="46"/>
      <c r="P88" s="257" t="s">
        <v>412</v>
      </c>
      <c r="Q88" s="9"/>
      <c r="R88" s="3"/>
      <c r="S88" s="3"/>
      <c r="T88" s="3"/>
      <c r="U88" s="3"/>
      <c r="V88" s="184"/>
      <c r="W88" s="185"/>
    </row>
    <row r="89" spans="1:23" x14ac:dyDescent="0.25">
      <c r="A89">
        <v>85</v>
      </c>
      <c r="B89" s="62">
        <v>89</v>
      </c>
      <c r="C89" s="13">
        <v>36</v>
      </c>
      <c r="D89" s="149"/>
      <c r="E89" s="82" t="s">
        <v>150</v>
      </c>
      <c r="F89" s="4" t="s">
        <v>151</v>
      </c>
      <c r="G89" s="3">
        <v>1870</v>
      </c>
      <c r="H89" s="8">
        <v>1870</v>
      </c>
      <c r="I89" s="8"/>
      <c r="J89" s="45">
        <v>100</v>
      </c>
      <c r="K89" s="12"/>
      <c r="L89" s="46"/>
      <c r="M89" s="45">
        <v>147</v>
      </c>
      <c r="N89" s="12"/>
      <c r="O89" s="46"/>
      <c r="P89" s="257" t="s">
        <v>152</v>
      </c>
      <c r="Q89" s="9"/>
      <c r="R89" s="3"/>
      <c r="S89" s="3"/>
      <c r="T89" s="3"/>
      <c r="U89" s="3"/>
      <c r="V89" s="184"/>
      <c r="W89" s="185"/>
    </row>
    <row r="90" spans="1:23" x14ac:dyDescent="0.25">
      <c r="A90">
        <v>86</v>
      </c>
      <c r="B90" s="62"/>
      <c r="C90" s="13"/>
      <c r="D90" s="149"/>
      <c r="E90" s="317" t="s">
        <v>150</v>
      </c>
      <c r="F90" s="34" t="s">
        <v>443</v>
      </c>
      <c r="G90" s="318"/>
      <c r="H90" s="319"/>
      <c r="I90" s="319"/>
      <c r="J90" s="45"/>
      <c r="K90" s="12"/>
      <c r="L90" s="12"/>
      <c r="M90" s="12"/>
      <c r="N90" s="12"/>
      <c r="O90" s="46"/>
      <c r="P90" s="268" t="s">
        <v>453</v>
      </c>
      <c r="Q90" s="9"/>
      <c r="R90" s="3"/>
      <c r="S90" s="3"/>
      <c r="T90" s="3"/>
      <c r="U90" s="3"/>
      <c r="V90" s="184"/>
      <c r="W90" s="185"/>
    </row>
    <row r="91" spans="1:23" x14ac:dyDescent="0.25">
      <c r="A91">
        <v>87</v>
      </c>
      <c r="B91" s="62"/>
      <c r="C91" s="13"/>
      <c r="D91" s="149"/>
      <c r="E91" s="82" t="s">
        <v>150</v>
      </c>
      <c r="F91" s="4" t="s">
        <v>332</v>
      </c>
      <c r="G91" s="3">
        <v>1870</v>
      </c>
      <c r="H91" s="8" t="s">
        <v>334</v>
      </c>
      <c r="I91" s="8" t="s">
        <v>285</v>
      </c>
      <c r="J91" s="45"/>
      <c r="K91" s="12"/>
      <c r="L91" s="46"/>
      <c r="M91" s="45"/>
      <c r="N91" s="12"/>
      <c r="O91" s="46"/>
      <c r="P91" s="257" t="s">
        <v>333</v>
      </c>
      <c r="Q91" s="9"/>
      <c r="R91" s="3"/>
      <c r="S91" s="3"/>
      <c r="T91" s="3"/>
      <c r="U91" s="3"/>
      <c r="V91" s="184"/>
      <c r="W91" s="185"/>
    </row>
    <row r="92" spans="1:23" x14ac:dyDescent="0.25">
      <c r="A92">
        <v>88</v>
      </c>
      <c r="B92" s="62">
        <v>91</v>
      </c>
      <c r="C92" s="13">
        <v>6</v>
      </c>
      <c r="D92" s="149">
        <v>35</v>
      </c>
      <c r="E92" s="82" t="s">
        <v>153</v>
      </c>
      <c r="F92" s="4" t="s">
        <v>154</v>
      </c>
      <c r="G92" s="3">
        <v>1865</v>
      </c>
      <c r="H92" s="8">
        <v>1865</v>
      </c>
      <c r="I92" s="8"/>
      <c r="J92" s="45">
        <v>25</v>
      </c>
      <c r="K92" s="12"/>
      <c r="L92" s="46"/>
      <c r="M92" s="45">
        <v>115</v>
      </c>
      <c r="N92" s="12">
        <v>10</v>
      </c>
      <c r="O92" s="46"/>
      <c r="P92" s="257" t="s">
        <v>119</v>
      </c>
      <c r="Q92" s="9">
        <v>1841</v>
      </c>
      <c r="R92" s="3">
        <v>1893</v>
      </c>
      <c r="S92" s="3"/>
      <c r="T92" s="3">
        <v>1184</v>
      </c>
      <c r="U92" s="3"/>
      <c r="V92" s="184"/>
      <c r="W92" s="185" t="s">
        <v>399</v>
      </c>
    </row>
    <row r="93" spans="1:23" x14ac:dyDescent="0.25">
      <c r="A93">
        <v>89</v>
      </c>
      <c r="B93" s="62"/>
      <c r="C93" s="13"/>
      <c r="D93" s="149"/>
      <c r="E93" s="82" t="s">
        <v>153</v>
      </c>
      <c r="F93" s="4" t="s">
        <v>327</v>
      </c>
      <c r="G93" s="3">
        <v>1863</v>
      </c>
      <c r="H93" s="8">
        <v>1865</v>
      </c>
      <c r="I93" s="8"/>
      <c r="J93" s="45">
        <v>157</v>
      </c>
      <c r="K93" s="12">
        <v>10</v>
      </c>
      <c r="L93" s="46"/>
      <c r="M93" s="45">
        <v>157</v>
      </c>
      <c r="N93" s="12">
        <v>10</v>
      </c>
      <c r="O93" s="46"/>
      <c r="P93" s="257" t="s">
        <v>328</v>
      </c>
      <c r="Q93" s="9"/>
      <c r="R93" s="3"/>
      <c r="S93" s="3"/>
      <c r="T93" s="3"/>
      <c r="U93" s="3"/>
      <c r="V93" s="184"/>
      <c r="W93" s="185"/>
    </row>
    <row r="94" spans="1:23" x14ac:dyDescent="0.25">
      <c r="A94">
        <v>90</v>
      </c>
      <c r="B94" s="62">
        <v>92</v>
      </c>
      <c r="C94" s="13">
        <v>75</v>
      </c>
      <c r="D94" s="149">
        <v>36</v>
      </c>
      <c r="E94" s="82" t="s">
        <v>155</v>
      </c>
      <c r="F94" s="35" t="s">
        <v>156</v>
      </c>
      <c r="G94" s="3">
        <v>1875</v>
      </c>
      <c r="H94" s="8">
        <v>1875</v>
      </c>
      <c r="I94" s="52" t="s">
        <v>251</v>
      </c>
      <c r="J94" s="45">
        <v>200</v>
      </c>
      <c r="K94" s="12"/>
      <c r="L94" s="46"/>
      <c r="M94" s="45">
        <v>24</v>
      </c>
      <c r="N94" s="12">
        <v>3</v>
      </c>
      <c r="O94" s="46"/>
      <c r="P94" s="257"/>
      <c r="Q94" s="9">
        <v>1836</v>
      </c>
      <c r="R94" s="3">
        <v>1902</v>
      </c>
      <c r="S94" s="3"/>
      <c r="T94" s="147"/>
      <c r="U94" s="3"/>
      <c r="V94" s="184" t="s">
        <v>413</v>
      </c>
      <c r="W94" s="185" t="s">
        <v>414</v>
      </c>
    </row>
    <row r="95" spans="1:23" x14ac:dyDescent="0.25">
      <c r="A95">
        <v>91</v>
      </c>
      <c r="B95" s="62">
        <v>93</v>
      </c>
      <c r="C95" s="13">
        <v>66</v>
      </c>
      <c r="D95" s="149">
        <v>37</v>
      </c>
      <c r="E95" s="82" t="s">
        <v>159</v>
      </c>
      <c r="F95" s="4" t="s">
        <v>160</v>
      </c>
      <c r="G95" s="3"/>
      <c r="H95" s="8">
        <v>1874</v>
      </c>
      <c r="I95" s="8" t="s">
        <v>245</v>
      </c>
      <c r="J95" s="45">
        <v>15</v>
      </c>
      <c r="K95" s="12"/>
      <c r="L95" s="46"/>
      <c r="M95" s="45">
        <v>3</v>
      </c>
      <c r="N95" s="12">
        <v>13</v>
      </c>
      <c r="O95" s="46">
        <v>6</v>
      </c>
      <c r="P95" s="257"/>
      <c r="Q95" s="9"/>
      <c r="R95" s="3"/>
      <c r="S95" s="3"/>
      <c r="T95" s="54"/>
      <c r="U95" s="3"/>
      <c r="V95" s="184"/>
      <c r="W95" s="185"/>
    </row>
    <row r="96" spans="1:23" x14ac:dyDescent="0.25">
      <c r="A96">
        <v>92</v>
      </c>
      <c r="B96" s="62">
        <v>94</v>
      </c>
      <c r="C96" s="13">
        <v>123</v>
      </c>
      <c r="D96" s="149">
        <v>38</v>
      </c>
      <c r="E96" s="82" t="s">
        <v>441</v>
      </c>
      <c r="F96" s="4" t="s">
        <v>162</v>
      </c>
      <c r="G96" s="3">
        <v>1881</v>
      </c>
      <c r="H96" s="8">
        <v>1882</v>
      </c>
      <c r="I96" s="8" t="s">
        <v>284</v>
      </c>
      <c r="J96" s="45">
        <v>2</v>
      </c>
      <c r="K96" s="12"/>
      <c r="L96" s="46"/>
      <c r="M96" s="45">
        <v>2</v>
      </c>
      <c r="N96" s="12">
        <v>2</v>
      </c>
      <c r="O96" s="46"/>
      <c r="P96" s="257"/>
      <c r="Q96" s="9"/>
      <c r="R96" s="3"/>
      <c r="S96" s="3"/>
      <c r="T96" s="54"/>
      <c r="U96" s="3"/>
      <c r="V96" s="184"/>
      <c r="W96" s="185" t="s">
        <v>400</v>
      </c>
    </row>
    <row r="97" spans="1:23" x14ac:dyDescent="0.25">
      <c r="A97">
        <v>93</v>
      </c>
      <c r="B97" s="62">
        <v>95</v>
      </c>
      <c r="C97" s="13">
        <v>124</v>
      </c>
      <c r="D97" s="149"/>
      <c r="E97" s="82" t="s">
        <v>441</v>
      </c>
      <c r="F97" s="4" t="s">
        <v>163</v>
      </c>
      <c r="G97" s="3">
        <v>1882</v>
      </c>
      <c r="H97" s="8">
        <v>1882</v>
      </c>
      <c r="I97" s="8" t="s">
        <v>225</v>
      </c>
      <c r="J97" s="45">
        <v>2</v>
      </c>
      <c r="K97" s="12">
        <v>18</v>
      </c>
      <c r="L97" s="46"/>
      <c r="M97" s="45">
        <v>5</v>
      </c>
      <c r="N97" s="12">
        <v>15</v>
      </c>
      <c r="O97" s="46">
        <v>6</v>
      </c>
      <c r="P97" s="257"/>
      <c r="Q97" s="9"/>
      <c r="R97" s="3"/>
      <c r="S97" s="3"/>
      <c r="T97" s="3"/>
      <c r="U97" s="3"/>
      <c r="V97" s="184"/>
      <c r="W97" s="185"/>
    </row>
    <row r="98" spans="1:23" x14ac:dyDescent="0.25">
      <c r="A98">
        <v>94</v>
      </c>
      <c r="B98" s="62">
        <v>98</v>
      </c>
      <c r="C98" s="13">
        <v>125</v>
      </c>
      <c r="D98" s="149"/>
      <c r="E98" s="82" t="s">
        <v>441</v>
      </c>
      <c r="F98" s="4" t="s">
        <v>166</v>
      </c>
      <c r="G98" s="3">
        <v>1882</v>
      </c>
      <c r="H98" s="8">
        <v>1882</v>
      </c>
      <c r="I98" s="8" t="s">
        <v>225</v>
      </c>
      <c r="J98" s="45">
        <v>10</v>
      </c>
      <c r="K98" s="12"/>
      <c r="L98" s="46"/>
      <c r="M98" s="45">
        <v>3</v>
      </c>
      <c r="N98" s="12">
        <v>13</v>
      </c>
      <c r="O98" s="46">
        <v>6</v>
      </c>
      <c r="P98" s="257"/>
      <c r="Q98" s="9"/>
      <c r="R98" s="3"/>
      <c r="S98" s="3"/>
      <c r="T98" s="3"/>
      <c r="U98" s="3"/>
      <c r="V98" s="184"/>
      <c r="W98" s="185"/>
    </row>
    <row r="99" spans="1:23" x14ac:dyDescent="0.25">
      <c r="A99">
        <v>95</v>
      </c>
      <c r="B99" s="62">
        <v>99</v>
      </c>
      <c r="C99" s="13">
        <v>126</v>
      </c>
      <c r="D99" s="149"/>
      <c r="E99" s="82" t="s">
        <v>441</v>
      </c>
      <c r="F99" s="4" t="s">
        <v>167</v>
      </c>
      <c r="G99" s="3">
        <v>1882</v>
      </c>
      <c r="H99" s="8">
        <v>1882</v>
      </c>
      <c r="I99" s="8" t="s">
        <v>225</v>
      </c>
      <c r="J99" s="45">
        <v>10</v>
      </c>
      <c r="K99" s="12"/>
      <c r="L99" s="46"/>
      <c r="M99" s="45">
        <v>8</v>
      </c>
      <c r="N99" s="12">
        <v>8</v>
      </c>
      <c r="O99" s="46"/>
      <c r="P99" s="257"/>
      <c r="Q99" s="9"/>
      <c r="R99" s="3"/>
      <c r="S99" s="3"/>
      <c r="T99" s="3"/>
      <c r="U99" s="3"/>
      <c r="V99" s="184"/>
      <c r="W99" s="185"/>
    </row>
    <row r="100" spans="1:23" x14ac:dyDescent="0.25">
      <c r="A100">
        <v>96</v>
      </c>
      <c r="B100" s="62">
        <v>96</v>
      </c>
      <c r="C100" s="13">
        <v>127</v>
      </c>
      <c r="D100" s="149"/>
      <c r="E100" s="82" t="s">
        <v>441</v>
      </c>
      <c r="F100" s="4" t="s">
        <v>164</v>
      </c>
      <c r="G100" s="3">
        <v>1882</v>
      </c>
      <c r="H100" s="8">
        <v>1882</v>
      </c>
      <c r="I100" s="8" t="s">
        <v>225</v>
      </c>
      <c r="J100" s="45">
        <v>10</v>
      </c>
      <c r="K100" s="12"/>
      <c r="L100" s="46"/>
      <c r="M100" s="45">
        <v>6</v>
      </c>
      <c r="N100" s="12">
        <v>6</v>
      </c>
      <c r="O100" s="46"/>
      <c r="P100" s="257"/>
      <c r="Q100" s="9"/>
      <c r="R100" s="3"/>
      <c r="S100" s="3"/>
      <c r="T100" s="3"/>
      <c r="U100" s="3"/>
      <c r="V100" s="184"/>
      <c r="W100" s="185"/>
    </row>
    <row r="101" spans="1:23" x14ac:dyDescent="0.25">
      <c r="A101">
        <v>97</v>
      </c>
      <c r="B101" s="62">
        <v>97</v>
      </c>
      <c r="C101" s="13">
        <v>128</v>
      </c>
      <c r="D101" s="149"/>
      <c r="E101" s="82" t="s">
        <v>441</v>
      </c>
      <c r="F101" s="78" t="s">
        <v>286</v>
      </c>
      <c r="G101" s="79">
        <v>1882</v>
      </c>
      <c r="H101" s="80">
        <v>1882</v>
      </c>
      <c r="I101" s="80"/>
      <c r="J101" s="45">
        <v>14</v>
      </c>
      <c r="K101" s="12"/>
      <c r="L101" s="46"/>
      <c r="M101" s="45">
        <v>6</v>
      </c>
      <c r="N101" s="12">
        <v>16</v>
      </c>
      <c r="O101" s="46">
        <v>6</v>
      </c>
      <c r="P101" s="257"/>
      <c r="Q101" s="9"/>
      <c r="R101" s="3"/>
      <c r="S101" s="3"/>
      <c r="T101" s="3"/>
      <c r="U101" s="3"/>
      <c r="V101" s="184"/>
      <c r="W101" s="185"/>
    </row>
    <row r="102" spans="1:23" x14ac:dyDescent="0.25">
      <c r="A102">
        <v>98</v>
      </c>
      <c r="B102" s="62">
        <v>100</v>
      </c>
      <c r="C102" s="13">
        <v>4</v>
      </c>
      <c r="D102" s="149">
        <v>39</v>
      </c>
      <c r="E102" s="82" t="s">
        <v>169</v>
      </c>
      <c r="F102" s="4" t="s">
        <v>168</v>
      </c>
      <c r="G102" s="3">
        <v>1865</v>
      </c>
      <c r="H102" s="8">
        <v>1865</v>
      </c>
      <c r="I102" s="8" t="s">
        <v>285</v>
      </c>
      <c r="J102" s="45">
        <v>20</v>
      </c>
      <c r="K102" s="12">
        <v>0</v>
      </c>
      <c r="L102" s="46">
        <v>0</v>
      </c>
      <c r="M102" s="45">
        <v>3</v>
      </c>
      <c r="N102" s="12">
        <v>3</v>
      </c>
      <c r="O102" s="46"/>
      <c r="P102" s="257" t="s">
        <v>158</v>
      </c>
      <c r="Q102" s="9"/>
      <c r="R102" s="3"/>
      <c r="S102" s="3"/>
      <c r="T102" s="3"/>
      <c r="U102" s="3"/>
      <c r="V102" s="184"/>
      <c r="W102" s="185" t="s">
        <v>429</v>
      </c>
    </row>
    <row r="103" spans="1:23" x14ac:dyDescent="0.25">
      <c r="A103">
        <v>99</v>
      </c>
      <c r="B103" s="62">
        <v>18</v>
      </c>
      <c r="C103" s="13"/>
      <c r="D103" s="149">
        <v>40</v>
      </c>
      <c r="E103" s="82" t="s">
        <v>37</v>
      </c>
      <c r="F103" s="4" t="s">
        <v>38</v>
      </c>
      <c r="G103" s="3"/>
      <c r="H103" s="8"/>
      <c r="I103" s="8"/>
      <c r="J103" s="45"/>
      <c r="K103" s="12"/>
      <c r="L103" s="46"/>
      <c r="M103" s="45">
        <v>17</v>
      </c>
      <c r="N103" s="12">
        <v>17</v>
      </c>
      <c r="O103" s="46"/>
      <c r="P103" s="257" t="s">
        <v>355</v>
      </c>
      <c r="Q103" s="9">
        <v>1783</v>
      </c>
      <c r="R103" s="3">
        <v>1852</v>
      </c>
      <c r="S103" s="3"/>
      <c r="T103" s="147"/>
      <c r="U103" s="3"/>
      <c r="V103" s="184"/>
      <c r="W103" s="185"/>
    </row>
    <row r="104" spans="1:23" x14ac:dyDescent="0.25">
      <c r="A104">
        <v>100</v>
      </c>
      <c r="B104" s="62">
        <v>101</v>
      </c>
      <c r="C104" s="13">
        <v>63</v>
      </c>
      <c r="D104" s="149">
        <v>41</v>
      </c>
      <c r="E104" s="82" t="s">
        <v>170</v>
      </c>
      <c r="F104" s="4" t="s">
        <v>171</v>
      </c>
      <c r="G104" s="3"/>
      <c r="H104" s="8">
        <v>1858</v>
      </c>
      <c r="I104" s="8" t="s">
        <v>225</v>
      </c>
      <c r="J104" s="45">
        <v>52</v>
      </c>
      <c r="K104" s="12">
        <v>15</v>
      </c>
      <c r="L104" s="46"/>
      <c r="M104" s="45">
        <v>25</v>
      </c>
      <c r="N104" s="12">
        <v>4</v>
      </c>
      <c r="O104" s="46"/>
      <c r="P104" s="257"/>
      <c r="Q104" s="9">
        <v>1800</v>
      </c>
      <c r="R104" s="3">
        <v>1870</v>
      </c>
      <c r="S104" s="3"/>
      <c r="T104" s="3">
        <v>1500</v>
      </c>
      <c r="U104" s="3"/>
      <c r="V104" s="184"/>
      <c r="W104" s="185" t="s">
        <v>395</v>
      </c>
    </row>
    <row r="105" spans="1:23" x14ac:dyDescent="0.25">
      <c r="A105">
        <v>101</v>
      </c>
      <c r="B105" s="62">
        <v>102</v>
      </c>
      <c r="C105" s="13">
        <v>50</v>
      </c>
      <c r="D105" s="149">
        <v>42</v>
      </c>
      <c r="E105" s="82" t="s">
        <v>39</v>
      </c>
      <c r="F105" s="4" t="s">
        <v>421</v>
      </c>
      <c r="G105" s="3">
        <v>1860</v>
      </c>
      <c r="H105" s="8">
        <v>1861</v>
      </c>
      <c r="I105" s="8"/>
      <c r="J105" s="45">
        <v>50</v>
      </c>
      <c r="K105" s="12"/>
      <c r="L105" s="46"/>
      <c r="M105" s="45">
        <v>54</v>
      </c>
      <c r="N105" s="12">
        <v>12</v>
      </c>
      <c r="O105" s="46"/>
      <c r="P105" s="257" t="s">
        <v>298</v>
      </c>
      <c r="Q105" s="9"/>
      <c r="R105" s="3"/>
      <c r="S105" s="3"/>
      <c r="T105" s="3"/>
      <c r="U105" s="3"/>
      <c r="V105" s="184"/>
      <c r="W105" s="185" t="s">
        <v>430</v>
      </c>
    </row>
    <row r="106" spans="1:23" x14ac:dyDescent="0.25">
      <c r="A106">
        <v>102</v>
      </c>
      <c r="B106" s="62">
        <v>103</v>
      </c>
      <c r="C106" s="13">
        <v>40</v>
      </c>
      <c r="D106" s="149"/>
      <c r="E106" s="82" t="s">
        <v>39</v>
      </c>
      <c r="F106" s="4" t="s">
        <v>331</v>
      </c>
      <c r="G106" s="3">
        <v>1860</v>
      </c>
      <c r="H106" s="8">
        <v>1860</v>
      </c>
      <c r="I106" s="8"/>
      <c r="J106" s="45">
        <v>100</v>
      </c>
      <c r="K106" s="12"/>
      <c r="L106" s="46"/>
      <c r="M106" s="45">
        <v>88</v>
      </c>
      <c r="N106" s="12">
        <v>4</v>
      </c>
      <c r="O106" s="46"/>
      <c r="P106" s="257" t="s">
        <v>330</v>
      </c>
      <c r="Q106" s="9"/>
      <c r="R106" s="3"/>
      <c r="S106" s="3"/>
      <c r="T106" s="3"/>
      <c r="U106" s="3"/>
      <c r="V106" s="184"/>
      <c r="W106" s="185"/>
    </row>
    <row r="107" spans="1:23" x14ac:dyDescent="0.25">
      <c r="A107">
        <v>103</v>
      </c>
      <c r="B107" s="62">
        <v>19</v>
      </c>
      <c r="C107" s="13">
        <v>88</v>
      </c>
      <c r="D107" s="149">
        <v>43</v>
      </c>
      <c r="E107" s="82" t="s">
        <v>369</v>
      </c>
      <c r="F107" s="4" t="s">
        <v>422</v>
      </c>
      <c r="G107" s="3"/>
      <c r="H107" s="8"/>
      <c r="I107" s="8" t="s">
        <v>225</v>
      </c>
      <c r="J107" s="45"/>
      <c r="K107" s="12"/>
      <c r="L107" s="46"/>
      <c r="M107" s="45"/>
      <c r="N107" s="12"/>
      <c r="O107" s="46"/>
      <c r="P107" s="257" t="s">
        <v>426</v>
      </c>
      <c r="Q107" s="9"/>
      <c r="R107" s="3"/>
      <c r="S107" s="3"/>
      <c r="T107" s="3"/>
      <c r="U107" s="3"/>
      <c r="V107" s="184"/>
      <c r="W107" s="185" t="s">
        <v>425</v>
      </c>
    </row>
    <row r="108" spans="1:23" x14ac:dyDescent="0.25">
      <c r="A108">
        <v>104</v>
      </c>
      <c r="B108" s="62">
        <v>104</v>
      </c>
      <c r="C108" s="13">
        <v>44</v>
      </c>
      <c r="D108" s="149">
        <v>44</v>
      </c>
      <c r="E108" s="82" t="s">
        <v>172</v>
      </c>
      <c r="F108" s="4" t="s">
        <v>173</v>
      </c>
      <c r="G108" s="3">
        <v>1874</v>
      </c>
      <c r="H108" s="8">
        <v>1873</v>
      </c>
      <c r="I108" s="8" t="s">
        <v>225</v>
      </c>
      <c r="J108" s="45">
        <v>20</v>
      </c>
      <c r="K108" s="12"/>
      <c r="L108" s="46"/>
      <c r="M108" s="45">
        <v>16</v>
      </c>
      <c r="N108" s="12">
        <v>16</v>
      </c>
      <c r="O108" s="46"/>
      <c r="P108" s="257"/>
      <c r="Q108" s="9"/>
      <c r="R108" s="3"/>
      <c r="S108" s="3"/>
      <c r="T108" s="3">
        <v>9839</v>
      </c>
      <c r="U108" s="3"/>
      <c r="V108" s="184"/>
      <c r="W108" s="185" t="s">
        <v>415</v>
      </c>
    </row>
    <row r="109" spans="1:23" x14ac:dyDescent="0.25">
      <c r="A109">
        <v>105</v>
      </c>
      <c r="B109" s="62">
        <v>105</v>
      </c>
      <c r="C109" s="13">
        <v>45</v>
      </c>
      <c r="D109" s="149"/>
      <c r="E109" s="280" t="s">
        <v>172</v>
      </c>
      <c r="F109" s="78" t="s">
        <v>366</v>
      </c>
      <c r="G109" s="3">
        <v>1872</v>
      </c>
      <c r="H109" s="8">
        <v>1872</v>
      </c>
      <c r="I109" s="8"/>
      <c r="J109" s="45">
        <v>250</v>
      </c>
      <c r="K109" s="12"/>
      <c r="L109" s="46"/>
      <c r="M109" s="45">
        <v>64</v>
      </c>
      <c r="N109" s="12">
        <v>1</v>
      </c>
      <c r="O109" s="46"/>
      <c r="P109" s="257"/>
      <c r="Q109" s="9"/>
      <c r="R109" s="3"/>
      <c r="S109" s="3"/>
      <c r="T109" s="3"/>
      <c r="U109" s="3"/>
      <c r="V109" s="184"/>
      <c r="W109" s="185"/>
    </row>
    <row r="110" spans="1:23" x14ac:dyDescent="0.25">
      <c r="A110">
        <v>106</v>
      </c>
      <c r="B110" s="62">
        <v>109</v>
      </c>
      <c r="C110" s="13">
        <v>7</v>
      </c>
      <c r="D110" s="149">
        <v>45</v>
      </c>
      <c r="E110" s="82" t="s">
        <v>40</v>
      </c>
      <c r="F110" s="4" t="s">
        <v>177</v>
      </c>
      <c r="G110" s="3">
        <v>1864</v>
      </c>
      <c r="H110" s="8">
        <v>1864</v>
      </c>
      <c r="I110" s="8" t="s">
        <v>225</v>
      </c>
      <c r="J110" s="45">
        <v>87</v>
      </c>
      <c r="K110" s="12"/>
      <c r="L110" s="46"/>
      <c r="M110" s="45">
        <v>199</v>
      </c>
      <c r="N110" s="12">
        <v>10</v>
      </c>
      <c r="O110" s="46"/>
      <c r="P110" s="257" t="s">
        <v>178</v>
      </c>
      <c r="Q110" s="9">
        <v>1828</v>
      </c>
      <c r="R110" s="3">
        <v>1882</v>
      </c>
      <c r="S110" s="3"/>
      <c r="T110" s="3">
        <v>7210</v>
      </c>
      <c r="U110" s="3"/>
      <c r="V110" s="184"/>
      <c r="W110" s="185" t="s">
        <v>416</v>
      </c>
    </row>
    <row r="111" spans="1:23" x14ac:dyDescent="0.25">
      <c r="A111">
        <v>107</v>
      </c>
      <c r="B111" s="62">
        <v>108</v>
      </c>
      <c r="C111" s="13">
        <v>54</v>
      </c>
      <c r="D111" s="149"/>
      <c r="E111" s="82" t="s">
        <v>40</v>
      </c>
      <c r="F111" s="4" t="s">
        <v>176</v>
      </c>
      <c r="G111" s="3">
        <v>1866</v>
      </c>
      <c r="H111" s="8">
        <v>1866</v>
      </c>
      <c r="I111" s="8" t="s">
        <v>225</v>
      </c>
      <c r="J111" s="45">
        <v>170</v>
      </c>
      <c r="K111" s="12"/>
      <c r="L111" s="46"/>
      <c r="M111" s="45">
        <v>231</v>
      </c>
      <c r="N111" s="12"/>
      <c r="O111" s="46"/>
      <c r="P111" s="257"/>
      <c r="Q111" s="9"/>
      <c r="R111" s="3"/>
      <c r="S111" s="3"/>
      <c r="T111" s="3"/>
      <c r="U111" s="3"/>
      <c r="V111" s="184"/>
      <c r="W111" s="185"/>
    </row>
    <row r="112" spans="1:23" x14ac:dyDescent="0.25">
      <c r="A112">
        <v>108</v>
      </c>
      <c r="B112" s="62">
        <v>107</v>
      </c>
      <c r="C112" s="13">
        <v>55</v>
      </c>
      <c r="D112" s="149"/>
      <c r="E112" s="82" t="s">
        <v>40</v>
      </c>
      <c r="F112" s="4" t="s">
        <v>175</v>
      </c>
      <c r="G112" s="3">
        <v>1860</v>
      </c>
      <c r="H112" s="8">
        <v>1866</v>
      </c>
      <c r="I112" s="8" t="s">
        <v>225</v>
      </c>
      <c r="J112" s="45">
        <v>52</v>
      </c>
      <c r="K112" s="12">
        <v>10</v>
      </c>
      <c r="L112" s="46"/>
      <c r="M112" s="45">
        <v>14</v>
      </c>
      <c r="N112" s="12">
        <v>14</v>
      </c>
      <c r="O112" s="46"/>
      <c r="P112" s="257"/>
      <c r="Q112" s="9"/>
      <c r="R112" s="3"/>
      <c r="S112" s="3"/>
      <c r="T112" s="3"/>
      <c r="U112" s="3"/>
      <c r="V112" s="184"/>
      <c r="W112" s="185"/>
    </row>
    <row r="113" spans="1:23" x14ac:dyDescent="0.25">
      <c r="A113">
        <v>109</v>
      </c>
      <c r="B113" s="62">
        <v>106</v>
      </c>
      <c r="C113" s="13">
        <v>56</v>
      </c>
      <c r="D113" s="149"/>
      <c r="E113" s="82" t="s">
        <v>40</v>
      </c>
      <c r="F113" s="4" t="s">
        <v>174</v>
      </c>
      <c r="G113" s="3"/>
      <c r="H113" s="8">
        <v>1866</v>
      </c>
      <c r="I113" s="8" t="s">
        <v>225</v>
      </c>
      <c r="J113" s="45">
        <v>52</v>
      </c>
      <c r="K113" s="12">
        <v>10</v>
      </c>
      <c r="L113" s="46"/>
      <c r="M113" s="45">
        <v>12</v>
      </c>
      <c r="N113" s="12">
        <v>12</v>
      </c>
      <c r="O113" s="46"/>
      <c r="P113" s="257"/>
      <c r="Q113" s="9"/>
      <c r="R113" s="3"/>
      <c r="S113" s="3"/>
      <c r="T113" s="3"/>
      <c r="U113" s="3"/>
      <c r="V113" s="184"/>
      <c r="W113" s="185"/>
    </row>
    <row r="114" spans="1:23" x14ac:dyDescent="0.25">
      <c r="A114">
        <v>110</v>
      </c>
      <c r="B114" s="62">
        <v>21</v>
      </c>
      <c r="C114" s="13">
        <v>129</v>
      </c>
      <c r="D114" s="149"/>
      <c r="E114" s="82" t="s">
        <v>40</v>
      </c>
      <c r="F114" s="4" t="s">
        <v>42</v>
      </c>
      <c r="G114" s="3"/>
      <c r="H114" s="8">
        <v>1882</v>
      </c>
      <c r="I114" s="8" t="s">
        <v>287</v>
      </c>
      <c r="J114" s="45">
        <v>100</v>
      </c>
      <c r="K114" s="12"/>
      <c r="L114" s="46"/>
      <c r="M114" s="45">
        <v>63</v>
      </c>
      <c r="N114" s="12"/>
      <c r="O114" s="46"/>
      <c r="P114" s="257" t="s">
        <v>342</v>
      </c>
      <c r="Q114" s="9"/>
      <c r="R114" s="3"/>
      <c r="S114" s="3"/>
      <c r="T114" s="3"/>
      <c r="U114" s="3"/>
      <c r="V114" s="184"/>
      <c r="W114" s="185"/>
    </row>
    <row r="115" spans="1:23" x14ac:dyDescent="0.25">
      <c r="A115">
        <v>111</v>
      </c>
      <c r="B115" s="62">
        <v>20</v>
      </c>
      <c r="C115" s="13">
        <v>130</v>
      </c>
      <c r="D115" s="149"/>
      <c r="E115" s="82" t="s">
        <v>40</v>
      </c>
      <c r="F115" s="4" t="s">
        <v>41</v>
      </c>
      <c r="G115" s="3"/>
      <c r="H115" s="8">
        <v>1882</v>
      </c>
      <c r="I115" s="8" t="s">
        <v>287</v>
      </c>
      <c r="J115" s="45">
        <v>100</v>
      </c>
      <c r="K115" s="12"/>
      <c r="L115" s="46"/>
      <c r="M115" s="45">
        <v>56</v>
      </c>
      <c r="N115" s="12">
        <v>14</v>
      </c>
      <c r="O115" s="46"/>
      <c r="P115" s="257" t="s">
        <v>335</v>
      </c>
      <c r="Q115" s="9"/>
      <c r="R115" s="3"/>
      <c r="S115" s="3"/>
      <c r="T115" s="3"/>
      <c r="U115" s="3"/>
      <c r="V115" s="184"/>
      <c r="W115" s="185"/>
    </row>
    <row r="116" spans="1:23" x14ac:dyDescent="0.25">
      <c r="A116">
        <v>112</v>
      </c>
      <c r="B116" s="62">
        <v>110</v>
      </c>
      <c r="C116" s="13">
        <v>131</v>
      </c>
      <c r="D116" s="149"/>
      <c r="E116" s="82" t="s">
        <v>40</v>
      </c>
      <c r="F116" s="4" t="s">
        <v>179</v>
      </c>
      <c r="G116" s="3"/>
      <c r="H116" s="8">
        <v>1882</v>
      </c>
      <c r="I116" s="52" t="s">
        <v>288</v>
      </c>
      <c r="J116" s="45">
        <v>5</v>
      </c>
      <c r="K116" s="12"/>
      <c r="L116" s="46"/>
      <c r="M116" s="45">
        <v>8</v>
      </c>
      <c r="N116" s="12">
        <v>18</v>
      </c>
      <c r="O116" s="46">
        <v>6</v>
      </c>
      <c r="P116" s="257"/>
      <c r="Q116" s="9"/>
      <c r="R116" s="3"/>
      <c r="S116" s="3"/>
      <c r="T116" s="3"/>
      <c r="U116" s="3"/>
      <c r="V116" s="184"/>
      <c r="W116" s="185"/>
    </row>
    <row r="117" spans="1:23" x14ac:dyDescent="0.25">
      <c r="A117">
        <v>113</v>
      </c>
      <c r="B117" s="62">
        <v>111</v>
      </c>
      <c r="C117" s="216">
        <v>136</v>
      </c>
      <c r="D117" s="149">
        <v>46</v>
      </c>
      <c r="E117" s="82" t="s">
        <v>283</v>
      </c>
      <c r="F117" s="4" t="s">
        <v>180</v>
      </c>
      <c r="G117" s="3"/>
      <c r="H117" s="8">
        <v>1886</v>
      </c>
      <c r="I117" s="8" t="s">
        <v>225</v>
      </c>
      <c r="J117" s="45">
        <v>25</v>
      </c>
      <c r="K117" s="12"/>
      <c r="L117" s="46"/>
      <c r="M117" s="45">
        <v>12</v>
      </c>
      <c r="N117" s="12">
        <v>12</v>
      </c>
      <c r="O117" s="46"/>
      <c r="P117" s="257"/>
      <c r="Q117" s="9">
        <v>1860</v>
      </c>
      <c r="R117" s="3">
        <v>1937</v>
      </c>
      <c r="S117" s="3"/>
      <c r="T117" s="147"/>
      <c r="U117" s="3"/>
      <c r="V117" s="184"/>
      <c r="W117" s="185"/>
    </row>
    <row r="118" spans="1:23" x14ac:dyDescent="0.25">
      <c r="A118">
        <v>114</v>
      </c>
      <c r="B118" s="62"/>
      <c r="C118" s="216">
        <v>138</v>
      </c>
      <c r="D118" s="149"/>
      <c r="E118" s="82" t="s">
        <v>101</v>
      </c>
      <c r="F118" s="4" t="s">
        <v>281</v>
      </c>
      <c r="G118" s="3"/>
      <c r="H118" s="8">
        <v>1886</v>
      </c>
      <c r="I118" s="8"/>
      <c r="J118" s="45"/>
      <c r="K118" s="12"/>
      <c r="L118" s="46"/>
      <c r="M118" s="45"/>
      <c r="N118" s="12"/>
      <c r="O118" s="46"/>
      <c r="P118" s="257"/>
      <c r="Q118" s="9"/>
      <c r="R118" s="3"/>
      <c r="S118" s="3"/>
      <c r="T118" s="3"/>
      <c r="U118" s="3"/>
      <c r="V118" s="184"/>
      <c r="W118" s="185"/>
    </row>
    <row r="119" spans="1:23" x14ac:dyDescent="0.25">
      <c r="A119">
        <v>115</v>
      </c>
      <c r="B119" s="62">
        <v>57</v>
      </c>
      <c r="C119" s="13"/>
      <c r="D119" s="149"/>
      <c r="E119" s="82" t="s">
        <v>101</v>
      </c>
      <c r="F119" s="4" t="s">
        <v>102</v>
      </c>
      <c r="G119" s="3"/>
      <c r="H119" s="8"/>
      <c r="I119" s="8"/>
      <c r="J119" s="45"/>
      <c r="K119" s="12"/>
      <c r="L119" s="46"/>
      <c r="M119" s="45">
        <v>1</v>
      </c>
      <c r="N119" s="12">
        <v>10</v>
      </c>
      <c r="O119" s="46"/>
      <c r="P119" s="257"/>
      <c r="Q119" s="9"/>
      <c r="R119" s="3"/>
      <c r="S119" s="3"/>
      <c r="T119" s="3"/>
      <c r="U119" s="3"/>
      <c r="V119" s="184"/>
      <c r="W119" s="185"/>
    </row>
    <row r="120" spans="1:23" x14ac:dyDescent="0.25">
      <c r="A120">
        <v>116</v>
      </c>
      <c r="B120" s="62">
        <v>112</v>
      </c>
      <c r="C120" s="13">
        <v>13</v>
      </c>
      <c r="D120" s="149">
        <v>47</v>
      </c>
      <c r="E120" s="82" t="s">
        <v>181</v>
      </c>
      <c r="F120" s="4" t="s">
        <v>182</v>
      </c>
      <c r="G120" s="3">
        <v>1858</v>
      </c>
      <c r="H120" s="8">
        <v>1862</v>
      </c>
      <c r="I120" s="8" t="s">
        <v>225</v>
      </c>
      <c r="J120" s="45">
        <v>85</v>
      </c>
      <c r="K120" s="12"/>
      <c r="L120" s="46"/>
      <c r="M120" s="45">
        <v>16</v>
      </c>
      <c r="N120" s="12">
        <v>16</v>
      </c>
      <c r="O120" s="46"/>
      <c r="P120" s="257" t="s">
        <v>227</v>
      </c>
      <c r="Q120" s="9">
        <v>1829</v>
      </c>
      <c r="R120" s="3">
        <v>1893</v>
      </c>
      <c r="S120" s="3"/>
      <c r="T120" s="147"/>
      <c r="U120" s="3"/>
      <c r="V120" s="184"/>
      <c r="W120" s="185" t="s">
        <v>417</v>
      </c>
    </row>
    <row r="121" spans="1:23" x14ac:dyDescent="0.25">
      <c r="A121">
        <v>117</v>
      </c>
      <c r="B121" s="62">
        <v>23</v>
      </c>
      <c r="C121" s="13">
        <v>90</v>
      </c>
      <c r="D121" s="149">
        <v>48</v>
      </c>
      <c r="E121" s="82" t="s">
        <v>43</v>
      </c>
      <c r="F121" s="4" t="s">
        <v>45</v>
      </c>
      <c r="G121" s="3"/>
      <c r="H121" s="8"/>
      <c r="I121" s="8" t="s">
        <v>260</v>
      </c>
      <c r="J121" s="45">
        <v>5</v>
      </c>
      <c r="K121" s="12"/>
      <c r="L121" s="46"/>
      <c r="M121" s="45">
        <v>1</v>
      </c>
      <c r="N121" s="12">
        <v>7</v>
      </c>
      <c r="O121" s="46"/>
      <c r="P121" s="257" t="s">
        <v>451</v>
      </c>
      <c r="Q121" s="9">
        <v>1793</v>
      </c>
      <c r="R121" s="3">
        <v>1867</v>
      </c>
      <c r="S121" s="3"/>
      <c r="T121" s="3">
        <v>20000</v>
      </c>
      <c r="U121" s="3" t="s">
        <v>349</v>
      </c>
      <c r="V121" s="184"/>
      <c r="W121" s="185" t="s">
        <v>418</v>
      </c>
    </row>
    <row r="122" spans="1:23" x14ac:dyDescent="0.25">
      <c r="A122">
        <v>118</v>
      </c>
      <c r="B122" s="62">
        <v>24</v>
      </c>
      <c r="C122" s="13">
        <v>91</v>
      </c>
      <c r="D122" s="149"/>
      <c r="E122" s="82" t="s">
        <v>43</v>
      </c>
      <c r="F122" s="4" t="s">
        <v>54</v>
      </c>
      <c r="G122" s="3"/>
      <c r="H122" s="8"/>
      <c r="I122" s="8" t="s">
        <v>245</v>
      </c>
      <c r="J122" s="45">
        <v>5</v>
      </c>
      <c r="K122" s="12"/>
      <c r="L122" s="46"/>
      <c r="M122" s="45">
        <v>1</v>
      </c>
      <c r="N122" s="12">
        <v>5</v>
      </c>
      <c r="O122" s="46"/>
      <c r="P122" s="257" t="s">
        <v>451</v>
      </c>
      <c r="Q122" s="9"/>
      <c r="R122" s="3"/>
      <c r="S122" s="3"/>
      <c r="T122" s="3"/>
      <c r="U122" s="3"/>
      <c r="V122" s="184"/>
      <c r="W122" s="185"/>
    </row>
    <row r="123" spans="1:23" x14ac:dyDescent="0.25">
      <c r="A123">
        <v>119</v>
      </c>
      <c r="B123" s="62">
        <v>22</v>
      </c>
      <c r="C123" s="13">
        <v>92</v>
      </c>
      <c r="D123" s="149"/>
      <c r="E123" s="82" t="s">
        <v>43</v>
      </c>
      <c r="F123" s="4" t="s">
        <v>44</v>
      </c>
      <c r="G123" s="3"/>
      <c r="H123" s="8"/>
      <c r="I123" s="8" t="s">
        <v>260</v>
      </c>
      <c r="J123" s="45">
        <v>3</v>
      </c>
      <c r="K123" s="12"/>
      <c r="L123" s="46"/>
      <c r="M123" s="45">
        <v>1</v>
      </c>
      <c r="N123" s="12">
        <v>10</v>
      </c>
      <c r="O123" s="46"/>
      <c r="P123" s="257" t="s">
        <v>451</v>
      </c>
      <c r="Q123" s="9"/>
      <c r="R123" s="3"/>
      <c r="S123" s="3"/>
      <c r="T123" s="3"/>
      <c r="U123" s="3"/>
      <c r="V123" s="184"/>
      <c r="W123" s="185"/>
    </row>
    <row r="124" spans="1:23" x14ac:dyDescent="0.25">
      <c r="A124">
        <v>120</v>
      </c>
      <c r="B124" s="62">
        <v>25</v>
      </c>
      <c r="C124" s="13">
        <v>93</v>
      </c>
      <c r="D124" s="149"/>
      <c r="E124" s="82" t="s">
        <v>43</v>
      </c>
      <c r="F124" s="4" t="s">
        <v>46</v>
      </c>
      <c r="G124" s="3"/>
      <c r="H124" s="8"/>
      <c r="I124" s="8" t="s">
        <v>245</v>
      </c>
      <c r="J124" s="45">
        <v>3</v>
      </c>
      <c r="K124" s="12"/>
      <c r="L124" s="46"/>
      <c r="M124" s="45">
        <v>1</v>
      </c>
      <c r="N124" s="12">
        <v>1</v>
      </c>
      <c r="O124" s="46"/>
      <c r="P124" s="257" t="s">
        <v>451</v>
      </c>
      <c r="Q124" s="9"/>
      <c r="R124" s="3"/>
      <c r="S124" s="3"/>
      <c r="T124" s="3"/>
      <c r="U124" s="3"/>
      <c r="V124" s="184"/>
      <c r="W124" s="185"/>
    </row>
    <row r="125" spans="1:23" x14ac:dyDescent="0.25">
      <c r="A125">
        <v>121</v>
      </c>
      <c r="B125" s="62">
        <v>113</v>
      </c>
      <c r="C125" s="13">
        <v>11</v>
      </c>
      <c r="D125" s="149">
        <v>49</v>
      </c>
      <c r="E125" s="82" t="s">
        <v>183</v>
      </c>
      <c r="F125" s="4" t="s">
        <v>184</v>
      </c>
      <c r="G125" s="3">
        <v>1868</v>
      </c>
      <c r="H125" s="8">
        <v>1868</v>
      </c>
      <c r="I125" s="8" t="s">
        <v>225</v>
      </c>
      <c r="J125" s="45">
        <v>157</v>
      </c>
      <c r="K125" s="12">
        <v>10</v>
      </c>
      <c r="L125" s="46"/>
      <c r="M125" s="45">
        <v>31</v>
      </c>
      <c r="N125" s="12">
        <v>10</v>
      </c>
      <c r="O125" s="46"/>
      <c r="P125" s="257" t="s">
        <v>186</v>
      </c>
      <c r="Q125" s="9">
        <v>1834</v>
      </c>
      <c r="R125" s="3">
        <v>1919</v>
      </c>
      <c r="S125" s="3"/>
      <c r="T125" s="3">
        <v>1383</v>
      </c>
      <c r="U125" s="3"/>
      <c r="V125" s="184" t="s">
        <v>433</v>
      </c>
      <c r="W125" s="204" t="s">
        <v>432</v>
      </c>
    </row>
    <row r="126" spans="1:23" x14ac:dyDescent="0.25">
      <c r="A126">
        <v>122</v>
      </c>
      <c r="B126" s="62" t="s">
        <v>187</v>
      </c>
      <c r="C126" s="13">
        <v>73</v>
      </c>
      <c r="D126" s="149"/>
      <c r="E126" s="82" t="s">
        <v>183</v>
      </c>
      <c r="F126" s="4" t="s">
        <v>188</v>
      </c>
      <c r="G126" s="3"/>
      <c r="H126" s="8">
        <v>1868</v>
      </c>
      <c r="I126" s="8" t="s">
        <v>225</v>
      </c>
      <c r="J126" s="45"/>
      <c r="K126" s="12"/>
      <c r="L126" s="46"/>
      <c r="M126" s="45">
        <v>1</v>
      </c>
      <c r="N126" s="12">
        <v>11</v>
      </c>
      <c r="O126" s="46">
        <v>6</v>
      </c>
      <c r="P126" s="257" t="s">
        <v>249</v>
      </c>
      <c r="Q126" s="9"/>
      <c r="R126" s="3"/>
      <c r="S126" s="3"/>
      <c r="T126" s="3"/>
      <c r="U126" s="3"/>
      <c r="V126" s="184"/>
      <c r="W126" s="185"/>
    </row>
    <row r="127" spans="1:23" x14ac:dyDescent="0.25">
      <c r="A127">
        <v>123</v>
      </c>
      <c r="B127" s="62"/>
      <c r="C127" s="13">
        <v>78</v>
      </c>
      <c r="D127" s="149">
        <v>50</v>
      </c>
      <c r="E127" s="82" t="s">
        <v>252</v>
      </c>
      <c r="F127" s="4" t="s">
        <v>253</v>
      </c>
      <c r="G127" s="3"/>
      <c r="H127" s="8"/>
      <c r="I127" s="8"/>
      <c r="J127" s="45"/>
      <c r="K127" s="12"/>
      <c r="L127" s="46"/>
      <c r="M127" s="45"/>
      <c r="N127" s="12"/>
      <c r="O127" s="46"/>
      <c r="P127" s="257"/>
      <c r="Q127" s="9"/>
      <c r="R127" s="3"/>
      <c r="S127" s="3"/>
      <c r="T127" s="3"/>
      <c r="U127" s="3"/>
      <c r="V127" s="184"/>
      <c r="W127" s="185" t="s">
        <v>428</v>
      </c>
    </row>
    <row r="128" spans="1:23" x14ac:dyDescent="0.25">
      <c r="A128">
        <v>124</v>
      </c>
      <c r="B128" s="62"/>
      <c r="C128" s="13">
        <v>79</v>
      </c>
      <c r="D128" s="149"/>
      <c r="E128" s="82" t="s">
        <v>252</v>
      </c>
      <c r="F128" s="4" t="s">
        <v>254</v>
      </c>
      <c r="G128" s="3"/>
      <c r="H128" s="8"/>
      <c r="I128" s="8"/>
      <c r="J128" s="45"/>
      <c r="K128" s="12"/>
      <c r="L128" s="46"/>
      <c r="M128" s="45"/>
      <c r="N128" s="12"/>
      <c r="O128" s="46"/>
      <c r="P128" s="257"/>
      <c r="Q128" s="9"/>
      <c r="R128" s="3"/>
      <c r="S128" s="3"/>
      <c r="T128" s="3"/>
      <c r="U128" s="3"/>
      <c r="V128" s="184"/>
      <c r="W128" s="185"/>
    </row>
    <row r="129" spans="1:23" x14ac:dyDescent="0.25">
      <c r="A129">
        <v>125</v>
      </c>
      <c r="B129" s="62"/>
      <c r="C129" s="13">
        <v>82</v>
      </c>
      <c r="D129" s="149"/>
      <c r="E129" s="82" t="s">
        <v>252</v>
      </c>
      <c r="F129" s="4" t="s">
        <v>256</v>
      </c>
      <c r="G129" s="3"/>
      <c r="H129" s="8"/>
      <c r="I129" s="8"/>
      <c r="J129" s="45"/>
      <c r="K129" s="12"/>
      <c r="L129" s="46"/>
      <c r="M129" s="45"/>
      <c r="N129" s="12"/>
      <c r="O129" s="46"/>
      <c r="P129" s="257"/>
      <c r="Q129" s="9"/>
      <c r="R129" s="3"/>
      <c r="S129" s="3"/>
      <c r="T129" s="3"/>
      <c r="U129" s="3"/>
      <c r="V129" s="184"/>
      <c r="W129" s="185"/>
    </row>
    <row r="130" spans="1:23" x14ac:dyDescent="0.25">
      <c r="A130">
        <v>126</v>
      </c>
      <c r="B130" s="62"/>
      <c r="C130" s="13">
        <v>83</v>
      </c>
      <c r="D130" s="149"/>
      <c r="E130" s="82" t="s">
        <v>252</v>
      </c>
      <c r="F130" s="4" t="s">
        <v>258</v>
      </c>
      <c r="G130" s="3"/>
      <c r="H130" s="8"/>
      <c r="I130" s="8"/>
      <c r="J130" s="45"/>
      <c r="K130" s="12"/>
      <c r="L130" s="46"/>
      <c r="M130" s="45"/>
      <c r="N130" s="12"/>
      <c r="O130" s="46"/>
      <c r="P130" s="257"/>
      <c r="Q130" s="9"/>
      <c r="R130" s="3"/>
      <c r="S130" s="3"/>
      <c r="T130" s="3"/>
      <c r="U130" s="3"/>
      <c r="V130" s="184"/>
      <c r="W130" s="185"/>
    </row>
    <row r="131" spans="1:23" x14ac:dyDescent="0.25">
      <c r="A131">
        <v>127</v>
      </c>
      <c r="B131" s="62"/>
      <c r="C131" s="13">
        <v>84</v>
      </c>
      <c r="D131" s="149"/>
      <c r="E131" s="82" t="s">
        <v>252</v>
      </c>
      <c r="F131" s="4" t="s">
        <v>257</v>
      </c>
      <c r="G131" s="3"/>
      <c r="H131" s="8"/>
      <c r="I131" s="8"/>
      <c r="J131" s="45"/>
      <c r="K131" s="12"/>
      <c r="L131" s="46"/>
      <c r="M131" s="45"/>
      <c r="N131" s="12"/>
      <c r="O131" s="46"/>
      <c r="P131" s="257"/>
      <c r="Q131" s="9"/>
      <c r="R131" s="3"/>
      <c r="S131" s="3"/>
      <c r="T131" s="3"/>
      <c r="U131" s="3"/>
      <c r="V131" s="184"/>
      <c r="W131" s="185"/>
    </row>
    <row r="132" spans="1:23" x14ac:dyDescent="0.25">
      <c r="A132">
        <v>128</v>
      </c>
      <c r="B132" s="62"/>
      <c r="C132" s="13">
        <v>86</v>
      </c>
      <c r="D132" s="149"/>
      <c r="E132" s="82" t="s">
        <v>252</v>
      </c>
      <c r="F132" s="4" t="s">
        <v>259</v>
      </c>
      <c r="G132" s="3"/>
      <c r="H132" s="8"/>
      <c r="I132" s="8"/>
      <c r="J132" s="45"/>
      <c r="K132" s="12"/>
      <c r="L132" s="46"/>
      <c r="M132" s="45"/>
      <c r="N132" s="12"/>
      <c r="O132" s="46"/>
      <c r="P132" s="257"/>
      <c r="Q132" s="9"/>
      <c r="R132" s="3"/>
      <c r="S132" s="3"/>
      <c r="T132" s="3"/>
      <c r="U132" s="3"/>
      <c r="V132" s="184"/>
      <c r="W132" s="185"/>
    </row>
    <row r="133" spans="1:23" x14ac:dyDescent="0.25">
      <c r="A133">
        <v>129</v>
      </c>
      <c r="B133" s="62"/>
      <c r="C133" s="13">
        <v>87</v>
      </c>
      <c r="D133" s="149"/>
      <c r="E133" s="82" t="s">
        <v>252</v>
      </c>
      <c r="F133" s="4" t="s">
        <v>165</v>
      </c>
      <c r="G133" s="3"/>
      <c r="H133" s="8"/>
      <c r="I133" s="8"/>
      <c r="J133" s="45"/>
      <c r="K133" s="12"/>
      <c r="L133" s="46"/>
      <c r="M133" s="45"/>
      <c r="N133" s="12"/>
      <c r="O133" s="46"/>
      <c r="P133" s="257"/>
      <c r="Q133" s="9"/>
      <c r="R133" s="3"/>
      <c r="S133" s="3"/>
      <c r="T133" s="3"/>
      <c r="U133" s="3"/>
      <c r="V133" s="184"/>
      <c r="W133" s="185"/>
    </row>
    <row r="134" spans="1:23" x14ac:dyDescent="0.25">
      <c r="A134">
        <v>130</v>
      </c>
      <c r="B134" s="62"/>
      <c r="C134" s="13">
        <v>89</v>
      </c>
      <c r="D134" s="149"/>
      <c r="E134" s="82" t="s">
        <v>252</v>
      </c>
      <c r="F134" s="4" t="s">
        <v>358</v>
      </c>
      <c r="G134" s="3"/>
      <c r="H134" s="8"/>
      <c r="I134" s="8"/>
      <c r="J134" s="45"/>
      <c r="K134" s="12"/>
      <c r="L134" s="46"/>
      <c r="M134" s="45"/>
      <c r="N134" s="12"/>
      <c r="O134" s="46"/>
      <c r="P134" s="257"/>
      <c r="Q134" s="9"/>
      <c r="R134" s="3"/>
      <c r="S134" s="3"/>
      <c r="T134" s="3"/>
      <c r="U134" s="3"/>
      <c r="V134" s="184"/>
      <c r="W134" s="185"/>
    </row>
    <row r="135" spans="1:23" x14ac:dyDescent="0.25">
      <c r="A135">
        <v>131</v>
      </c>
      <c r="B135" s="62"/>
      <c r="C135" s="13">
        <v>95</v>
      </c>
      <c r="D135" s="149"/>
      <c r="E135" s="82" t="s">
        <v>252</v>
      </c>
      <c r="F135" s="4" t="s">
        <v>371</v>
      </c>
      <c r="G135" s="3"/>
      <c r="H135" s="8"/>
      <c r="I135" s="8"/>
      <c r="J135" s="45"/>
      <c r="K135" s="12"/>
      <c r="L135" s="46"/>
      <c r="M135" s="45"/>
      <c r="N135" s="12"/>
      <c r="O135" s="46"/>
      <c r="P135" s="257"/>
      <c r="Q135" s="9"/>
      <c r="R135" s="3"/>
      <c r="S135" s="3"/>
      <c r="T135" s="3"/>
      <c r="U135" s="3"/>
      <c r="V135" s="184"/>
      <c r="W135" s="185"/>
    </row>
    <row r="136" spans="1:23" x14ac:dyDescent="0.25">
      <c r="A136">
        <v>132</v>
      </c>
      <c r="B136" s="62"/>
      <c r="C136" s="13">
        <v>96</v>
      </c>
      <c r="D136" s="149"/>
      <c r="E136" s="82" t="s">
        <v>252</v>
      </c>
      <c r="F136" s="4" t="s">
        <v>262</v>
      </c>
      <c r="G136" s="3"/>
      <c r="H136" s="8"/>
      <c r="I136" s="8"/>
      <c r="J136" s="45"/>
      <c r="K136" s="12"/>
      <c r="L136" s="46"/>
      <c r="M136" s="45"/>
      <c r="N136" s="12"/>
      <c r="O136" s="46"/>
      <c r="P136" s="257"/>
      <c r="Q136" s="9"/>
      <c r="R136" s="3"/>
      <c r="S136" s="3"/>
      <c r="T136" s="3"/>
      <c r="U136" s="3"/>
      <c r="V136" s="184"/>
      <c r="W136" s="185"/>
    </row>
    <row r="137" spans="1:23" x14ac:dyDescent="0.25">
      <c r="A137">
        <v>133</v>
      </c>
      <c r="B137" s="62">
        <v>27</v>
      </c>
      <c r="C137" s="13">
        <v>117</v>
      </c>
      <c r="D137" s="149">
        <v>51</v>
      </c>
      <c r="E137" s="82" t="s">
        <v>47</v>
      </c>
      <c r="F137" s="4" t="s">
        <v>50</v>
      </c>
      <c r="G137" s="3"/>
      <c r="H137" s="8">
        <v>1879</v>
      </c>
      <c r="I137" s="8" t="s">
        <v>276</v>
      </c>
      <c r="J137" s="45">
        <v>4</v>
      </c>
      <c r="K137" s="12"/>
      <c r="L137" s="46"/>
      <c r="M137" s="45">
        <v>2</v>
      </c>
      <c r="N137" s="12">
        <v>15</v>
      </c>
      <c r="O137" s="46"/>
      <c r="P137" s="257" t="s">
        <v>51</v>
      </c>
      <c r="Q137" s="9">
        <v>1778</v>
      </c>
      <c r="R137" s="3">
        <v>1842</v>
      </c>
      <c r="S137" s="3"/>
      <c r="T137" s="3"/>
      <c r="U137" s="3"/>
      <c r="V137" s="184"/>
      <c r="W137" s="185"/>
    </row>
    <row r="138" spans="1:23" x14ac:dyDescent="0.25">
      <c r="A138">
        <v>134</v>
      </c>
      <c r="B138" s="62">
        <v>26</v>
      </c>
      <c r="C138" s="13">
        <v>118</v>
      </c>
      <c r="D138" s="149"/>
      <c r="E138" s="82" t="s">
        <v>47</v>
      </c>
      <c r="F138" s="4" t="s">
        <v>48</v>
      </c>
      <c r="G138" s="3"/>
      <c r="H138" s="8">
        <v>1879</v>
      </c>
      <c r="I138" s="8" t="s">
        <v>276</v>
      </c>
      <c r="J138" s="45">
        <v>4</v>
      </c>
      <c r="K138" s="12"/>
      <c r="L138" s="46"/>
      <c r="M138" s="45">
        <v>2</v>
      </c>
      <c r="N138" s="12">
        <v>10</v>
      </c>
      <c r="O138" s="46"/>
      <c r="P138" s="257"/>
      <c r="Q138" s="9"/>
      <c r="R138" s="3"/>
      <c r="S138" s="3"/>
      <c r="T138" s="3"/>
      <c r="U138" s="3"/>
      <c r="V138" s="184"/>
      <c r="W138" s="185"/>
    </row>
    <row r="139" spans="1:23" x14ac:dyDescent="0.25">
      <c r="A139">
        <v>135</v>
      </c>
      <c r="B139" s="62">
        <v>28</v>
      </c>
      <c r="C139" s="13"/>
      <c r="D139" s="149"/>
      <c r="E139" s="82" t="s">
        <v>47</v>
      </c>
      <c r="F139" s="4" t="s">
        <v>52</v>
      </c>
      <c r="G139" s="3"/>
      <c r="H139" s="8"/>
      <c r="I139" s="8"/>
      <c r="J139" s="45"/>
      <c r="K139" s="12"/>
      <c r="L139" s="46"/>
      <c r="M139" s="45">
        <v>2</v>
      </c>
      <c r="N139" s="12">
        <v>5</v>
      </c>
      <c r="O139" s="46"/>
      <c r="P139" s="257"/>
      <c r="Q139" s="9"/>
      <c r="R139" s="3"/>
      <c r="S139" s="3"/>
      <c r="T139" s="3"/>
      <c r="U139" s="3"/>
      <c r="V139" s="184"/>
      <c r="W139" s="185"/>
    </row>
    <row r="140" spans="1:23" x14ac:dyDescent="0.25">
      <c r="A140">
        <v>136</v>
      </c>
      <c r="B140" s="62">
        <v>115</v>
      </c>
      <c r="C140" s="13">
        <v>20</v>
      </c>
      <c r="D140" s="149">
        <v>52</v>
      </c>
      <c r="E140" s="82" t="s">
        <v>191</v>
      </c>
      <c r="F140" s="4" t="s">
        <v>192</v>
      </c>
      <c r="G140" s="3">
        <v>1869</v>
      </c>
      <c r="H140" s="8">
        <v>1869</v>
      </c>
      <c r="I140" s="8" t="s">
        <v>232</v>
      </c>
      <c r="J140" s="45">
        <v>20</v>
      </c>
      <c r="K140" s="12"/>
      <c r="L140" s="46"/>
      <c r="M140" s="45">
        <v>8</v>
      </c>
      <c r="N140" s="12">
        <v>8</v>
      </c>
      <c r="O140" s="46"/>
      <c r="P140" s="257" t="s">
        <v>194</v>
      </c>
      <c r="Q140" s="9">
        <v>1840</v>
      </c>
      <c r="R140" s="3">
        <v>1928</v>
      </c>
      <c r="S140" s="3"/>
      <c r="T140" s="3">
        <v>2873</v>
      </c>
      <c r="U140" s="3"/>
      <c r="V140" s="184"/>
      <c r="W140" s="185"/>
    </row>
    <row r="141" spans="1:23" x14ac:dyDescent="0.25">
      <c r="A141">
        <v>137</v>
      </c>
      <c r="B141" s="62">
        <v>116</v>
      </c>
      <c r="C141" s="13">
        <v>18</v>
      </c>
      <c r="D141" s="149">
        <v>53</v>
      </c>
      <c r="E141" s="82" t="s">
        <v>230</v>
      </c>
      <c r="F141" s="4" t="s">
        <v>195</v>
      </c>
      <c r="G141" s="3">
        <v>1865</v>
      </c>
      <c r="H141" s="8">
        <v>1865</v>
      </c>
      <c r="I141" s="8"/>
      <c r="J141" s="45">
        <v>31</v>
      </c>
      <c r="K141" s="12">
        <v>10</v>
      </c>
      <c r="L141" s="46"/>
      <c r="M141" s="45">
        <v>3</v>
      </c>
      <c r="N141" s="12">
        <v>13</v>
      </c>
      <c r="O141" s="46">
        <v>6</v>
      </c>
      <c r="P141" s="257" t="s">
        <v>34</v>
      </c>
      <c r="Q141" s="9"/>
      <c r="R141" s="3"/>
      <c r="S141" s="3"/>
      <c r="T141" s="3"/>
      <c r="U141" s="3"/>
      <c r="V141" s="184"/>
      <c r="W141" s="185"/>
    </row>
    <row r="142" spans="1:23" x14ac:dyDescent="0.25">
      <c r="A142">
        <v>138</v>
      </c>
      <c r="B142" s="62">
        <v>117</v>
      </c>
      <c r="C142" s="13">
        <v>114</v>
      </c>
      <c r="D142" s="149">
        <v>54</v>
      </c>
      <c r="E142" s="82" t="s">
        <v>197</v>
      </c>
      <c r="F142" s="4" t="s">
        <v>198</v>
      </c>
      <c r="G142" s="3"/>
      <c r="H142" s="8">
        <v>1877</v>
      </c>
      <c r="I142" s="8" t="s">
        <v>275</v>
      </c>
      <c r="J142" s="45">
        <v>2</v>
      </c>
      <c r="K142" s="12">
        <v>2</v>
      </c>
      <c r="L142" s="46"/>
      <c r="M142" s="45">
        <v>3</v>
      </c>
      <c r="N142" s="12">
        <v>3</v>
      </c>
      <c r="O142" s="46"/>
      <c r="P142" s="261"/>
      <c r="Q142" s="9"/>
      <c r="R142" s="3"/>
      <c r="S142" s="3"/>
      <c r="T142" s="3"/>
      <c r="U142" s="3"/>
      <c r="V142" s="184"/>
      <c r="W142" s="185"/>
    </row>
    <row r="143" spans="1:23" x14ac:dyDescent="0.25">
      <c r="A143">
        <v>139</v>
      </c>
      <c r="B143" s="62">
        <v>30</v>
      </c>
      <c r="C143" s="13">
        <v>85</v>
      </c>
      <c r="D143" s="150">
        <v>55</v>
      </c>
      <c r="E143" s="82" t="s">
        <v>449</v>
      </c>
      <c r="F143" s="4" t="s">
        <v>55</v>
      </c>
      <c r="G143" s="3"/>
      <c r="H143" s="8"/>
      <c r="I143" s="8"/>
      <c r="J143" s="45"/>
      <c r="K143" s="12"/>
      <c r="L143" s="46"/>
      <c r="M143" s="45">
        <v>1</v>
      </c>
      <c r="N143" s="12">
        <v>1</v>
      </c>
      <c r="O143" s="46"/>
      <c r="P143" s="257" t="s">
        <v>295</v>
      </c>
      <c r="Q143" s="9"/>
      <c r="R143" s="3"/>
      <c r="S143" s="3"/>
      <c r="T143" s="3"/>
      <c r="U143" s="3"/>
      <c r="V143" s="184"/>
      <c r="W143" s="185"/>
    </row>
    <row r="144" spans="1:23" x14ac:dyDescent="0.25">
      <c r="A144">
        <v>140</v>
      </c>
      <c r="B144" s="62">
        <v>2</v>
      </c>
      <c r="C144" s="13">
        <v>69</v>
      </c>
      <c r="D144" s="150">
        <v>56</v>
      </c>
      <c r="E144" s="82" t="s">
        <v>449</v>
      </c>
      <c r="F144" s="4" t="s">
        <v>5</v>
      </c>
      <c r="G144" s="3"/>
      <c r="H144" s="8">
        <v>1874</v>
      </c>
      <c r="I144" s="8" t="s">
        <v>246</v>
      </c>
      <c r="J144" s="45">
        <v>5</v>
      </c>
      <c r="K144" s="12">
        <v>5</v>
      </c>
      <c r="L144" s="46"/>
      <c r="M144" s="45">
        <v>2</v>
      </c>
      <c r="N144" s="12">
        <v>12</v>
      </c>
      <c r="O144" s="46">
        <v>6</v>
      </c>
      <c r="P144" s="257"/>
      <c r="Q144" s="9"/>
      <c r="R144" s="3"/>
      <c r="S144" s="3"/>
      <c r="T144" s="3"/>
      <c r="U144" s="3"/>
      <c r="V144" s="184"/>
      <c r="W144" s="185"/>
    </row>
    <row r="145" spans="1:23" x14ac:dyDescent="0.25">
      <c r="A145">
        <v>141</v>
      </c>
      <c r="B145" s="62"/>
      <c r="C145" s="13">
        <v>121</v>
      </c>
      <c r="D145" s="150">
        <v>57</v>
      </c>
      <c r="E145" s="82" t="s">
        <v>449</v>
      </c>
      <c r="F145" s="4" t="s">
        <v>279</v>
      </c>
      <c r="G145" s="3"/>
      <c r="H145" s="8">
        <v>1880</v>
      </c>
      <c r="I145" s="8" t="s">
        <v>280</v>
      </c>
      <c r="J145" s="45">
        <v>2</v>
      </c>
      <c r="K145" s="12">
        <v>10</v>
      </c>
      <c r="L145" s="46"/>
      <c r="M145" s="45"/>
      <c r="N145" s="12"/>
      <c r="O145" s="46"/>
      <c r="P145" s="261"/>
      <c r="Q145" s="9"/>
      <c r="R145" s="3"/>
      <c r="S145" s="3"/>
      <c r="T145" s="3"/>
      <c r="U145" s="3"/>
      <c r="V145" s="184"/>
      <c r="W145" s="185"/>
    </row>
    <row r="146" spans="1:23" x14ac:dyDescent="0.25">
      <c r="A146">
        <v>142</v>
      </c>
      <c r="B146" s="62">
        <v>1</v>
      </c>
      <c r="C146" s="13">
        <v>122</v>
      </c>
      <c r="D146" s="150">
        <v>58</v>
      </c>
      <c r="E146" s="82" t="s">
        <v>449</v>
      </c>
      <c r="F146" s="4" t="s">
        <v>4</v>
      </c>
      <c r="G146" s="3">
        <v>1788</v>
      </c>
      <c r="H146" s="8">
        <v>1880</v>
      </c>
      <c r="I146" s="8" t="s">
        <v>277</v>
      </c>
      <c r="J146" s="45">
        <v>4</v>
      </c>
      <c r="K146" s="12">
        <v>10</v>
      </c>
      <c r="L146" s="46"/>
      <c r="M146" s="45"/>
      <c r="N146" s="12">
        <v>10</v>
      </c>
      <c r="O146" s="46">
        <v>6</v>
      </c>
      <c r="P146" s="262" t="s">
        <v>278</v>
      </c>
      <c r="Q146" s="9"/>
      <c r="R146" s="3"/>
      <c r="S146" s="3"/>
      <c r="T146" s="3"/>
      <c r="U146" s="3"/>
      <c r="V146" s="184"/>
      <c r="W146" s="185"/>
    </row>
    <row r="147" spans="1:23" x14ac:dyDescent="0.25">
      <c r="A147">
        <v>143</v>
      </c>
      <c r="B147" s="62">
        <v>3</v>
      </c>
      <c r="C147" s="13">
        <v>80</v>
      </c>
      <c r="D147" s="150">
        <v>59</v>
      </c>
      <c r="E147" s="82" t="s">
        <v>449</v>
      </c>
      <c r="F147" s="4" t="s">
        <v>6</v>
      </c>
      <c r="G147" s="3"/>
      <c r="H147" s="8">
        <v>1876</v>
      </c>
      <c r="I147" s="8" t="s">
        <v>255</v>
      </c>
      <c r="J147" s="45">
        <v>1</v>
      </c>
      <c r="K147" s="12"/>
      <c r="L147" s="46"/>
      <c r="M147" s="45">
        <v>1</v>
      </c>
      <c r="N147" s="12">
        <v>10</v>
      </c>
      <c r="O147" s="46"/>
      <c r="P147" s="257"/>
      <c r="Q147" s="9"/>
      <c r="R147" s="3"/>
      <c r="S147" s="3"/>
      <c r="T147" s="3"/>
      <c r="U147" s="3"/>
      <c r="V147" s="184"/>
      <c r="W147" s="185"/>
    </row>
    <row r="148" spans="1:23" x14ac:dyDescent="0.25">
      <c r="A148">
        <v>144</v>
      </c>
      <c r="B148" s="62">
        <v>29</v>
      </c>
      <c r="C148" s="13">
        <v>98</v>
      </c>
      <c r="D148" s="150">
        <v>60</v>
      </c>
      <c r="E148" s="82" t="s">
        <v>450</v>
      </c>
      <c r="F148" s="4" t="s">
        <v>53</v>
      </c>
      <c r="G148" s="3">
        <v>1620</v>
      </c>
      <c r="H148" s="8"/>
      <c r="I148" s="8" t="s">
        <v>265</v>
      </c>
      <c r="J148" s="45"/>
      <c r="K148" s="12"/>
      <c r="L148" s="46"/>
      <c r="M148" s="45"/>
      <c r="N148" s="12">
        <v>10</v>
      </c>
      <c r="O148" s="46"/>
      <c r="P148" s="257" t="s">
        <v>241</v>
      </c>
      <c r="Q148" s="9"/>
      <c r="R148" s="3"/>
      <c r="S148" s="3"/>
      <c r="T148" s="3"/>
      <c r="U148" s="3"/>
      <c r="V148" s="184"/>
      <c r="W148" s="185"/>
    </row>
    <row r="149" spans="1:23" x14ac:dyDescent="0.25">
      <c r="A149">
        <v>145</v>
      </c>
      <c r="B149" s="62"/>
      <c r="C149" s="13">
        <v>97</v>
      </c>
      <c r="D149" s="150">
        <v>61</v>
      </c>
      <c r="E149" s="82" t="s">
        <v>452</v>
      </c>
      <c r="F149" s="4" t="s">
        <v>264</v>
      </c>
      <c r="G149" s="3"/>
      <c r="H149" s="8"/>
      <c r="I149" s="8" t="s">
        <v>245</v>
      </c>
      <c r="J149" s="45">
        <v>1</v>
      </c>
      <c r="K149" s="12"/>
      <c r="L149" s="46"/>
      <c r="M149" s="45"/>
      <c r="N149" s="12"/>
      <c r="O149" s="46"/>
      <c r="P149" s="261"/>
      <c r="Q149" s="9"/>
      <c r="R149" s="3"/>
      <c r="S149" s="3"/>
      <c r="T149" s="3"/>
      <c r="U149" s="3"/>
      <c r="V149" s="184"/>
      <c r="W149" s="185"/>
    </row>
    <row r="150" spans="1:23" ht="15.75" thickBot="1" x14ac:dyDescent="0.3">
      <c r="B150" s="62"/>
      <c r="C150" s="13"/>
      <c r="D150" s="149"/>
      <c r="E150" s="3"/>
      <c r="F150" s="3"/>
      <c r="G150" s="3"/>
      <c r="H150" s="8"/>
      <c r="I150" s="8"/>
      <c r="J150" s="108"/>
      <c r="K150" s="47"/>
      <c r="L150" s="48"/>
      <c r="M150" s="108"/>
      <c r="N150" s="47"/>
      <c r="O150" s="48"/>
      <c r="P150" s="263"/>
      <c r="Q150" s="9"/>
      <c r="R150" s="3"/>
      <c r="S150" s="3"/>
      <c r="T150" s="3"/>
      <c r="U150" s="3"/>
      <c r="V150" s="180"/>
    </row>
    <row r="151" spans="1:23" ht="15.75" thickBot="1" x14ac:dyDescent="0.3">
      <c r="B151" s="62"/>
      <c r="C151" s="13"/>
      <c r="D151" s="13"/>
      <c r="E151" s="3"/>
      <c r="F151" s="3"/>
      <c r="G151" s="3"/>
      <c r="H151" s="8"/>
      <c r="I151" s="8"/>
      <c r="J151" s="265">
        <f>J152+16</f>
        <v>5398</v>
      </c>
      <c r="K151" s="266">
        <v>12</v>
      </c>
      <c r="L151" s="120"/>
      <c r="M151" s="265">
        <v>2497</v>
      </c>
      <c r="N151" s="266">
        <v>19</v>
      </c>
      <c r="O151" s="267">
        <v>18</v>
      </c>
      <c r="P151" s="253"/>
      <c r="Q151" s="3"/>
      <c r="R151" s="3"/>
      <c r="S151" s="3"/>
      <c r="T151" s="3"/>
      <c r="U151" s="3"/>
      <c r="V151" s="180"/>
    </row>
    <row r="152" spans="1:23" hidden="1" x14ac:dyDescent="0.25">
      <c r="B152" s="59"/>
      <c r="C152" s="59"/>
      <c r="D152" s="59"/>
      <c r="E152" s="59"/>
      <c r="F152" s="59"/>
      <c r="G152" s="59"/>
      <c r="H152" s="59"/>
      <c r="I152" s="59"/>
      <c r="J152" s="71">
        <f>SUM(J5:J149)</f>
        <v>5382</v>
      </c>
      <c r="K152" s="71">
        <f>SUM(K5:K149)</f>
        <v>332</v>
      </c>
      <c r="L152" s="71"/>
      <c r="M152" s="70">
        <f>SUM(M5:M151)</f>
        <v>5100</v>
      </c>
      <c r="N152" s="70">
        <f>SUM(N5:N150)</f>
        <v>1049</v>
      </c>
      <c r="O152" s="70">
        <f>SUM(O5:O150)</f>
        <v>162</v>
      </c>
      <c r="P152" s="59"/>
    </row>
    <row r="153" spans="1:23" hidden="1" x14ac:dyDescent="0.25">
      <c r="B153" s="59"/>
      <c r="C153" s="59"/>
      <c r="D153" s="59"/>
      <c r="E153" s="59"/>
      <c r="F153" s="59"/>
      <c r="G153" s="59"/>
      <c r="H153" s="59"/>
      <c r="I153" s="59"/>
      <c r="J153" s="71">
        <f>K152/20</f>
        <v>16.600000000000001</v>
      </c>
      <c r="K153" s="71"/>
      <c r="L153" s="71"/>
      <c r="M153" s="72">
        <f>N152/20</f>
        <v>52.45</v>
      </c>
      <c r="N153" s="70"/>
      <c r="O153" s="70"/>
      <c r="P153" s="59"/>
    </row>
    <row r="154" spans="1:23" hidden="1" x14ac:dyDescent="0.25">
      <c r="B154" s="59"/>
      <c r="C154" s="59"/>
      <c r="D154" s="59"/>
      <c r="E154" s="59"/>
      <c r="F154" s="59"/>
      <c r="G154" s="59"/>
      <c r="H154" s="59"/>
      <c r="I154" s="59"/>
      <c r="J154" s="71"/>
      <c r="K154" s="71"/>
      <c r="L154" s="71"/>
      <c r="M154" s="70"/>
      <c r="N154" s="70"/>
      <c r="O154" s="70"/>
      <c r="P154" s="59"/>
    </row>
    <row r="155" spans="1:23" hidden="1" x14ac:dyDescent="0.25">
      <c r="B155" s="59"/>
      <c r="C155" s="59"/>
      <c r="D155" s="59"/>
      <c r="E155" s="59"/>
      <c r="F155" s="59"/>
      <c r="G155" s="59"/>
      <c r="H155" s="59"/>
      <c r="I155" s="59"/>
      <c r="J155" s="71"/>
      <c r="K155" s="71"/>
      <c r="L155" s="71"/>
      <c r="M155" s="70"/>
      <c r="N155" s="70"/>
      <c r="O155" s="70"/>
      <c r="P155" s="59"/>
    </row>
    <row r="156" spans="1:23" x14ac:dyDescent="0.25">
      <c r="B156" s="7"/>
      <c r="C156" s="7"/>
      <c r="D156" s="7"/>
    </row>
    <row r="157" spans="1:23" x14ac:dyDescent="0.25">
      <c r="F157" s="1"/>
      <c r="P157" s="6"/>
    </row>
    <row r="158" spans="1:23" x14ac:dyDescent="0.25">
      <c r="F158" s="1"/>
      <c r="P158" s="6"/>
    </row>
    <row r="159" spans="1:23" x14ac:dyDescent="0.25">
      <c r="F159" s="1"/>
      <c r="P159" s="6"/>
    </row>
    <row r="174" spans="6:6" x14ac:dyDescent="0.25">
      <c r="F174" s="215"/>
    </row>
  </sheetData>
  <sortState xmlns:xlrd2="http://schemas.microsoft.com/office/spreadsheetml/2017/richdata2" ref="B5:U150">
    <sortCondition ref="E5:E150"/>
  </sortState>
  <pageMargins left="0.7" right="0.7" top="0.75" bottom="0.75" header="0.3" footer="0.3"/>
  <pageSetup paperSize="9"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841F-DDD6-438F-9AAB-B3B3966B4046}">
  <dimension ref="A1:R160"/>
  <sheetViews>
    <sheetView zoomScale="80" zoomScaleNormal="80" workbookViewId="0">
      <selection activeCell="W25" sqref="W25"/>
    </sheetView>
  </sheetViews>
  <sheetFormatPr defaultRowHeight="15" x14ac:dyDescent="0.25"/>
  <cols>
    <col min="1" max="1" width="4.42578125" bestFit="1" customWidth="1"/>
    <col min="2" max="3" width="5.28515625" customWidth="1"/>
    <col min="4" max="4" width="17.85546875" customWidth="1"/>
    <col min="5" max="5" width="63.28515625" customWidth="1"/>
    <col min="6" max="7" width="4.85546875" customWidth="1"/>
    <col min="8" max="8" width="5.28515625" bestFit="1" customWidth="1"/>
    <col min="9" max="10" width="5.7109375" customWidth="1"/>
    <col min="11" max="11" width="12.42578125" customWidth="1"/>
    <col min="12" max="12" width="6.42578125" customWidth="1"/>
    <col min="13" max="13" width="4.42578125" customWidth="1"/>
    <col min="14" max="14" width="3.42578125" customWidth="1"/>
    <col min="15" max="15" width="6.140625" customWidth="1"/>
    <col min="16" max="16" width="5.5703125" customWidth="1"/>
    <col min="17" max="17" width="4.42578125" customWidth="1"/>
    <col min="18" max="18" width="16.85546875" bestFit="1" customWidth="1"/>
  </cols>
  <sheetData>
    <row r="1" spans="1:18" ht="18.75" x14ac:dyDescent="0.3">
      <c r="A1" s="5" t="s">
        <v>476</v>
      </c>
      <c r="B1" s="5"/>
      <c r="C1" s="5"/>
    </row>
    <row r="2" spans="1:18" ht="15.75" thickBot="1" x14ac:dyDescent="0.3"/>
    <row r="3" spans="1:18" x14ac:dyDescent="0.25">
      <c r="B3" s="63" t="s">
        <v>292</v>
      </c>
      <c r="C3" s="19" t="s">
        <v>464</v>
      </c>
      <c r="D3" s="10" t="s">
        <v>0</v>
      </c>
      <c r="E3" s="10" t="s">
        <v>1</v>
      </c>
      <c r="F3" s="274" t="s">
        <v>454</v>
      </c>
      <c r="G3" s="274"/>
      <c r="H3" s="274"/>
      <c r="I3" s="20" t="s">
        <v>2</v>
      </c>
      <c r="J3" s="20" t="s">
        <v>219</v>
      </c>
      <c r="K3" s="20" t="s">
        <v>221</v>
      </c>
      <c r="L3" s="275" t="s">
        <v>222</v>
      </c>
      <c r="M3" s="23"/>
      <c r="N3" s="23"/>
      <c r="O3" s="302" t="s">
        <v>223</v>
      </c>
      <c r="P3" s="303"/>
      <c r="Q3" s="303"/>
      <c r="R3" s="276" t="s">
        <v>402</v>
      </c>
    </row>
    <row r="4" spans="1:18" ht="15.75" thickBot="1" x14ac:dyDescent="0.3">
      <c r="B4" s="64" t="s">
        <v>3</v>
      </c>
      <c r="C4" s="24" t="s">
        <v>3</v>
      </c>
      <c r="D4" s="25"/>
      <c r="E4" s="25"/>
      <c r="F4" s="155"/>
      <c r="G4" s="155"/>
      <c r="H4" s="282" t="s">
        <v>455</v>
      </c>
      <c r="I4" s="26" t="s">
        <v>220</v>
      </c>
      <c r="J4" s="26" t="s">
        <v>221</v>
      </c>
      <c r="K4" s="26" t="s">
        <v>224</v>
      </c>
      <c r="L4" s="28" t="s">
        <v>9</v>
      </c>
      <c r="M4" s="28" t="s">
        <v>10</v>
      </c>
      <c r="N4" s="28" t="s">
        <v>11</v>
      </c>
      <c r="O4" s="304" t="s">
        <v>9</v>
      </c>
      <c r="P4" s="304" t="s">
        <v>10</v>
      </c>
      <c r="Q4" s="304" t="s">
        <v>11</v>
      </c>
      <c r="R4" s="277" t="s">
        <v>409</v>
      </c>
    </row>
    <row r="5" spans="1:18" x14ac:dyDescent="0.25">
      <c r="A5">
        <v>1</v>
      </c>
      <c r="B5" s="89">
        <v>66</v>
      </c>
      <c r="C5" s="90">
        <v>1</v>
      </c>
      <c r="D5" s="320" t="s">
        <v>112</v>
      </c>
      <c r="E5" s="92" t="s">
        <v>118</v>
      </c>
      <c r="F5" s="284">
        <v>99.06</v>
      </c>
      <c r="G5" s="284">
        <v>63.5</v>
      </c>
      <c r="H5" s="284">
        <v>6290.31</v>
      </c>
      <c r="I5" s="94">
        <v>1868</v>
      </c>
      <c r="J5" s="96">
        <v>1868</v>
      </c>
      <c r="K5" s="199" t="s">
        <v>225</v>
      </c>
      <c r="L5" s="97">
        <v>110</v>
      </c>
      <c r="M5" s="23"/>
      <c r="N5" s="40"/>
      <c r="O5" s="305">
        <v>63</v>
      </c>
      <c r="P5" s="306"/>
      <c r="Q5" s="306"/>
      <c r="R5" s="285" t="s">
        <v>408</v>
      </c>
    </row>
    <row r="6" spans="1:18" x14ac:dyDescent="0.25">
      <c r="A6">
        <v>2</v>
      </c>
      <c r="B6" s="99">
        <v>76</v>
      </c>
      <c r="C6" s="13">
        <v>2</v>
      </c>
      <c r="D6" s="82" t="s">
        <v>112</v>
      </c>
      <c r="E6" s="4" t="s">
        <v>129</v>
      </c>
      <c r="F6" s="281">
        <v>104.14</v>
      </c>
      <c r="G6" s="281">
        <v>91.44</v>
      </c>
      <c r="H6" s="281">
        <v>9522.5615999999991</v>
      </c>
      <c r="I6" s="3">
        <v>1863</v>
      </c>
      <c r="J6" s="8">
        <v>1863</v>
      </c>
      <c r="K6" s="52" t="s">
        <v>225</v>
      </c>
      <c r="L6" s="45">
        <v>210</v>
      </c>
      <c r="M6" s="12">
        <v>0</v>
      </c>
      <c r="N6" s="46">
        <v>0</v>
      </c>
      <c r="O6" s="307">
        <v>73</v>
      </c>
      <c r="P6" s="308">
        <v>10</v>
      </c>
      <c r="Q6" s="308"/>
      <c r="R6" s="186"/>
    </row>
    <row r="7" spans="1:18" x14ac:dyDescent="0.25">
      <c r="A7">
        <v>3</v>
      </c>
      <c r="B7" s="99">
        <v>74</v>
      </c>
      <c r="C7" s="13">
        <v>3</v>
      </c>
      <c r="D7" s="82" t="s">
        <v>112</v>
      </c>
      <c r="E7" s="4" t="s">
        <v>125</v>
      </c>
      <c r="F7" s="281">
        <v>96.52</v>
      </c>
      <c r="G7" s="281">
        <v>66.040000000000006</v>
      </c>
      <c r="H7" s="281">
        <v>6374.1808000000001</v>
      </c>
      <c r="I7" s="3">
        <v>1863</v>
      </c>
      <c r="J7" s="8">
        <v>1863</v>
      </c>
      <c r="K7" s="52" t="s">
        <v>225</v>
      </c>
      <c r="L7" s="45">
        <v>170</v>
      </c>
      <c r="M7" s="12">
        <v>0</v>
      </c>
      <c r="N7" s="46">
        <v>0</v>
      </c>
      <c r="O7" s="307">
        <v>42</v>
      </c>
      <c r="P7" s="308"/>
      <c r="Q7" s="308"/>
      <c r="R7" s="186"/>
    </row>
    <row r="8" spans="1:18" x14ac:dyDescent="0.25">
      <c r="A8">
        <v>4</v>
      </c>
      <c r="B8" s="99">
        <v>100</v>
      </c>
      <c r="C8" s="13">
        <v>4</v>
      </c>
      <c r="D8" s="82" t="s">
        <v>169</v>
      </c>
      <c r="E8" s="4" t="s">
        <v>168</v>
      </c>
      <c r="F8" s="281">
        <v>43.18</v>
      </c>
      <c r="G8" s="281">
        <v>22.86</v>
      </c>
      <c r="H8" s="281">
        <v>987.09479999999996</v>
      </c>
      <c r="I8" s="3">
        <v>1865</v>
      </c>
      <c r="J8" s="8">
        <v>1865</v>
      </c>
      <c r="K8" s="52" t="s">
        <v>285</v>
      </c>
      <c r="L8" s="45">
        <v>20</v>
      </c>
      <c r="M8" s="12">
        <v>0</v>
      </c>
      <c r="N8" s="46">
        <v>0</v>
      </c>
      <c r="O8" s="307">
        <v>3</v>
      </c>
      <c r="P8" s="308">
        <v>3</v>
      </c>
      <c r="Q8" s="308"/>
      <c r="R8" s="186"/>
    </row>
    <row r="9" spans="1:18" x14ac:dyDescent="0.25">
      <c r="A9">
        <v>5</v>
      </c>
      <c r="B9" s="99">
        <v>58</v>
      </c>
      <c r="C9" s="13">
        <v>5</v>
      </c>
      <c r="D9" s="82" t="s">
        <v>103</v>
      </c>
      <c r="E9" s="4" t="s">
        <v>104</v>
      </c>
      <c r="F9" s="281">
        <v>139.69999999999999</v>
      </c>
      <c r="G9" s="281">
        <v>93.98</v>
      </c>
      <c r="H9" s="281">
        <v>13129.005999999999</v>
      </c>
      <c r="I9" s="3">
        <v>1871</v>
      </c>
      <c r="J9" s="8">
        <v>1871</v>
      </c>
      <c r="K9" s="52" t="s">
        <v>225</v>
      </c>
      <c r="L9" s="45">
        <v>200</v>
      </c>
      <c r="M9" s="12"/>
      <c r="N9" s="46"/>
      <c r="O9" s="307">
        <v>31</v>
      </c>
      <c r="P9" s="308">
        <v>10</v>
      </c>
      <c r="Q9" s="308"/>
      <c r="R9" s="186"/>
    </row>
    <row r="10" spans="1:18" x14ac:dyDescent="0.25">
      <c r="A10">
        <v>6</v>
      </c>
      <c r="B10" s="99">
        <v>91</v>
      </c>
      <c r="C10" s="13">
        <v>6</v>
      </c>
      <c r="D10" s="82" t="s">
        <v>153</v>
      </c>
      <c r="E10" s="4" t="s">
        <v>154</v>
      </c>
      <c r="F10" s="281">
        <v>35.56</v>
      </c>
      <c r="G10" s="281">
        <v>25.4</v>
      </c>
      <c r="H10" s="281">
        <v>903.22400000000005</v>
      </c>
      <c r="I10" s="3">
        <v>1865</v>
      </c>
      <c r="J10" s="8">
        <v>1865</v>
      </c>
      <c r="K10" s="52" t="s">
        <v>225</v>
      </c>
      <c r="L10" s="45">
        <v>25</v>
      </c>
      <c r="M10" s="12"/>
      <c r="N10" s="46"/>
      <c r="O10" s="307">
        <v>115</v>
      </c>
      <c r="P10" s="308">
        <v>10</v>
      </c>
      <c r="Q10" s="308"/>
      <c r="R10" s="186"/>
    </row>
    <row r="11" spans="1:18" x14ac:dyDescent="0.25">
      <c r="A11">
        <v>7</v>
      </c>
      <c r="B11" s="99">
        <v>109</v>
      </c>
      <c r="C11" s="13">
        <v>7</v>
      </c>
      <c r="D11" s="82" t="s">
        <v>40</v>
      </c>
      <c r="E11" s="4" t="s">
        <v>177</v>
      </c>
      <c r="F11" s="281">
        <v>53.34</v>
      </c>
      <c r="G11" s="281">
        <v>35.56</v>
      </c>
      <c r="H11" s="281">
        <v>1896.7704000000003</v>
      </c>
      <c r="I11" s="3">
        <v>1864</v>
      </c>
      <c r="J11" s="8">
        <v>1864</v>
      </c>
      <c r="K11" s="52" t="s">
        <v>225</v>
      </c>
      <c r="L11" s="45">
        <v>87</v>
      </c>
      <c r="M11" s="12"/>
      <c r="N11" s="46"/>
      <c r="O11" s="307">
        <v>199</v>
      </c>
      <c r="P11" s="308">
        <v>10</v>
      </c>
      <c r="Q11" s="308"/>
      <c r="R11" s="186"/>
    </row>
    <row r="12" spans="1:18" x14ac:dyDescent="0.25">
      <c r="A12">
        <v>8</v>
      </c>
      <c r="B12" s="99">
        <v>64</v>
      </c>
      <c r="C12" s="13">
        <v>8</v>
      </c>
      <c r="D12" s="82" t="s">
        <v>112</v>
      </c>
      <c r="E12" s="4" t="s">
        <v>116</v>
      </c>
      <c r="F12" s="281">
        <v>66.040000000000006</v>
      </c>
      <c r="G12" s="281">
        <v>50.8</v>
      </c>
      <c r="H12" s="281">
        <v>3354.8320000000003</v>
      </c>
      <c r="I12" s="3">
        <v>1862</v>
      </c>
      <c r="J12" s="8">
        <v>1862</v>
      </c>
      <c r="K12" s="52" t="s">
        <v>225</v>
      </c>
      <c r="L12" s="45">
        <v>112</v>
      </c>
      <c r="M12" s="12">
        <v>10</v>
      </c>
      <c r="N12" s="46"/>
      <c r="O12" s="307">
        <v>34</v>
      </c>
      <c r="P12" s="308">
        <v>13</v>
      </c>
      <c r="Q12" s="308">
        <v>0</v>
      </c>
      <c r="R12" s="186"/>
    </row>
    <row r="13" spans="1:18" x14ac:dyDescent="0.25">
      <c r="A13">
        <v>9</v>
      </c>
      <c r="B13" s="57">
        <v>73</v>
      </c>
      <c r="C13" s="54">
        <v>9</v>
      </c>
      <c r="D13" s="291" t="s">
        <v>112</v>
      </c>
      <c r="E13" s="55" t="s">
        <v>124</v>
      </c>
      <c r="F13" s="281">
        <v>35.56</v>
      </c>
      <c r="G13" s="281">
        <v>20.32</v>
      </c>
      <c r="H13" s="281">
        <v>722.57920000000001</v>
      </c>
      <c r="I13" s="3">
        <v>1876</v>
      </c>
      <c r="J13" s="8">
        <v>1874</v>
      </c>
      <c r="K13" s="52" t="s">
        <v>225</v>
      </c>
      <c r="L13" s="45">
        <v>25</v>
      </c>
      <c r="M13" s="12"/>
      <c r="N13" s="46"/>
      <c r="O13" s="307">
        <v>5</v>
      </c>
      <c r="P13" s="308">
        <v>15</v>
      </c>
      <c r="Q13" s="308">
        <v>6</v>
      </c>
      <c r="R13" s="186"/>
    </row>
    <row r="14" spans="1:18" x14ac:dyDescent="0.25">
      <c r="A14">
        <v>10</v>
      </c>
      <c r="B14" s="99">
        <v>39</v>
      </c>
      <c r="C14" s="13">
        <v>10</v>
      </c>
      <c r="D14" s="82" t="s">
        <v>350</v>
      </c>
      <c r="E14" s="4" t="s">
        <v>71</v>
      </c>
      <c r="F14" s="281">
        <v>53.34</v>
      </c>
      <c r="G14" s="281">
        <v>35.56</v>
      </c>
      <c r="H14" s="281">
        <v>1896.7704000000003</v>
      </c>
      <c r="I14" s="3">
        <v>1864</v>
      </c>
      <c r="J14" s="8">
        <v>1864</v>
      </c>
      <c r="K14" s="52" t="s">
        <v>225</v>
      </c>
      <c r="L14" s="45">
        <v>108</v>
      </c>
      <c r="M14" s="12"/>
      <c r="N14" s="46"/>
      <c r="O14" s="307">
        <v>44</v>
      </c>
      <c r="P14" s="308">
        <v>2</v>
      </c>
      <c r="Q14" s="308"/>
      <c r="R14" s="186"/>
    </row>
    <row r="15" spans="1:18" x14ac:dyDescent="0.25">
      <c r="A15">
        <v>11</v>
      </c>
      <c r="B15" s="99">
        <v>113</v>
      </c>
      <c r="C15" s="13">
        <v>11</v>
      </c>
      <c r="D15" s="82" t="s">
        <v>183</v>
      </c>
      <c r="E15" s="4" t="s">
        <v>184</v>
      </c>
      <c r="F15" s="281">
        <v>111.76</v>
      </c>
      <c r="G15" s="281">
        <v>86.36</v>
      </c>
      <c r="H15" s="281">
        <v>9651.5936000000002</v>
      </c>
      <c r="I15" s="3">
        <v>1868</v>
      </c>
      <c r="J15" s="8">
        <v>1868</v>
      </c>
      <c r="K15" s="52" t="s">
        <v>225</v>
      </c>
      <c r="L15" s="45">
        <v>157</v>
      </c>
      <c r="M15" s="12">
        <v>10</v>
      </c>
      <c r="N15" s="46"/>
      <c r="O15" s="307">
        <v>31</v>
      </c>
      <c r="P15" s="308">
        <v>10</v>
      </c>
      <c r="Q15" s="308"/>
      <c r="R15" s="186"/>
    </row>
    <row r="16" spans="1:18" x14ac:dyDescent="0.25">
      <c r="A16">
        <v>12</v>
      </c>
      <c r="B16" s="99">
        <v>82</v>
      </c>
      <c r="C16" s="13">
        <v>12</v>
      </c>
      <c r="D16" s="2" t="s">
        <v>137</v>
      </c>
      <c r="E16" s="4" t="s">
        <v>138</v>
      </c>
      <c r="F16" s="281">
        <v>101.6</v>
      </c>
      <c r="G16" s="281">
        <v>76.2</v>
      </c>
      <c r="H16" s="281">
        <v>7741.92</v>
      </c>
      <c r="I16" s="3">
        <v>1868</v>
      </c>
      <c r="J16" s="8">
        <v>1868</v>
      </c>
      <c r="K16" s="52" t="s">
        <v>225</v>
      </c>
      <c r="L16" s="45">
        <v>100</v>
      </c>
      <c r="M16" s="12"/>
      <c r="N16" s="46"/>
      <c r="O16" s="307">
        <v>13</v>
      </c>
      <c r="P16" s="308">
        <v>13</v>
      </c>
      <c r="Q16" s="308"/>
      <c r="R16" s="186"/>
    </row>
    <row r="17" spans="1:18" x14ac:dyDescent="0.25">
      <c r="A17">
        <v>13</v>
      </c>
      <c r="B17" s="99">
        <v>112</v>
      </c>
      <c r="C17" s="13">
        <v>13</v>
      </c>
      <c r="D17" s="2" t="s">
        <v>181</v>
      </c>
      <c r="E17" s="4" t="s">
        <v>182</v>
      </c>
      <c r="F17" s="281">
        <v>76.2</v>
      </c>
      <c r="G17" s="281">
        <v>45.72</v>
      </c>
      <c r="H17" s="281">
        <v>3483.864</v>
      </c>
      <c r="I17" s="3">
        <v>1858</v>
      </c>
      <c r="J17" s="8">
        <v>1862</v>
      </c>
      <c r="K17" s="52" t="s">
        <v>225</v>
      </c>
      <c r="L17" s="45">
        <v>85</v>
      </c>
      <c r="M17" s="12"/>
      <c r="N17" s="46"/>
      <c r="O17" s="307">
        <v>16</v>
      </c>
      <c r="P17" s="308">
        <v>16</v>
      </c>
      <c r="Q17" s="308"/>
      <c r="R17" s="186"/>
    </row>
    <row r="18" spans="1:18" x14ac:dyDescent="0.25">
      <c r="A18">
        <v>14</v>
      </c>
      <c r="B18" s="99">
        <v>36</v>
      </c>
      <c r="C18" s="13">
        <v>14</v>
      </c>
      <c r="D18" s="2" t="s">
        <v>64</v>
      </c>
      <c r="E18" s="4" t="s">
        <v>65</v>
      </c>
      <c r="F18" s="281">
        <v>68.58</v>
      </c>
      <c r="G18" s="281">
        <v>35.56</v>
      </c>
      <c r="H18" s="281">
        <v>2438.7048</v>
      </c>
      <c r="I18" s="3">
        <v>1871</v>
      </c>
      <c r="J18" s="8">
        <v>1871</v>
      </c>
      <c r="K18" s="52" t="s">
        <v>225</v>
      </c>
      <c r="L18" s="45">
        <v>30</v>
      </c>
      <c r="M18" s="12"/>
      <c r="N18" s="46"/>
      <c r="O18" s="307">
        <v>7</v>
      </c>
      <c r="P18" s="308">
        <v>7</v>
      </c>
      <c r="Q18" s="308"/>
      <c r="R18" s="186"/>
    </row>
    <row r="19" spans="1:18" x14ac:dyDescent="0.25">
      <c r="A19">
        <v>15</v>
      </c>
      <c r="B19" s="99">
        <v>84</v>
      </c>
      <c r="C19" s="13">
        <v>15</v>
      </c>
      <c r="D19" s="2" t="s">
        <v>32</v>
      </c>
      <c r="E19" s="4" t="s">
        <v>140</v>
      </c>
      <c r="F19" s="281">
        <v>88.9</v>
      </c>
      <c r="G19" s="281">
        <v>73.66</v>
      </c>
      <c r="H19" s="281">
        <v>6548.3739999999998</v>
      </c>
      <c r="I19" s="3">
        <v>1864</v>
      </c>
      <c r="J19" s="8">
        <v>1864</v>
      </c>
      <c r="K19" s="52" t="s">
        <v>225</v>
      </c>
      <c r="L19" s="45">
        <v>80</v>
      </c>
      <c r="M19" s="12"/>
      <c r="N19" s="46"/>
      <c r="O19" s="307">
        <v>45</v>
      </c>
      <c r="P19" s="308">
        <v>3</v>
      </c>
      <c r="Q19" s="308"/>
      <c r="R19" s="186"/>
    </row>
    <row r="20" spans="1:18" x14ac:dyDescent="0.25">
      <c r="A20">
        <v>16</v>
      </c>
      <c r="B20" s="99"/>
      <c r="C20" s="13">
        <v>16</v>
      </c>
      <c r="D20" s="2" t="s">
        <v>338</v>
      </c>
      <c r="E20" s="4" t="s">
        <v>229</v>
      </c>
      <c r="F20" s="281">
        <v>25.4</v>
      </c>
      <c r="G20" s="281">
        <v>22.86</v>
      </c>
      <c r="H20" s="281">
        <v>580.64400000000001</v>
      </c>
      <c r="I20" s="3">
        <v>1862</v>
      </c>
      <c r="J20" s="8">
        <v>1862</v>
      </c>
      <c r="K20" s="52" t="s">
        <v>225</v>
      </c>
      <c r="L20" s="45">
        <v>15</v>
      </c>
      <c r="M20" s="12"/>
      <c r="N20" s="46"/>
      <c r="O20" s="307"/>
      <c r="P20" s="308"/>
      <c r="Q20" s="308"/>
      <c r="R20" s="186"/>
    </row>
    <row r="21" spans="1:18" x14ac:dyDescent="0.25">
      <c r="A21">
        <v>17</v>
      </c>
      <c r="B21" s="99">
        <v>40</v>
      </c>
      <c r="C21" s="13">
        <v>17</v>
      </c>
      <c r="D21" s="2" t="s">
        <v>350</v>
      </c>
      <c r="E21" s="4" t="s">
        <v>72</v>
      </c>
      <c r="F21" s="281">
        <v>53.34</v>
      </c>
      <c r="G21" s="281">
        <v>35.56</v>
      </c>
      <c r="H21" s="281">
        <v>1896.7704000000003</v>
      </c>
      <c r="I21" s="3">
        <v>1864</v>
      </c>
      <c r="J21" s="8">
        <v>1864</v>
      </c>
      <c r="K21" s="52" t="s">
        <v>225</v>
      </c>
      <c r="L21" s="45">
        <v>87</v>
      </c>
      <c r="M21" s="12"/>
      <c r="N21" s="46"/>
      <c r="O21" s="307">
        <v>16</v>
      </c>
      <c r="P21" s="308">
        <v>16</v>
      </c>
      <c r="Q21" s="308"/>
      <c r="R21" s="186"/>
    </row>
    <row r="22" spans="1:18" ht="15.75" thickBot="1" x14ac:dyDescent="0.3">
      <c r="A22">
        <v>18</v>
      </c>
      <c r="B22" s="100">
        <v>116</v>
      </c>
      <c r="C22" s="101">
        <v>18</v>
      </c>
      <c r="D22" s="102" t="s">
        <v>230</v>
      </c>
      <c r="E22" s="103" t="s">
        <v>195</v>
      </c>
      <c r="F22" s="286">
        <v>43.18</v>
      </c>
      <c r="G22" s="286">
        <v>35.56</v>
      </c>
      <c r="H22" s="286">
        <v>1535.4808</v>
      </c>
      <c r="I22" s="105">
        <v>1865</v>
      </c>
      <c r="J22" s="107">
        <v>1865</v>
      </c>
      <c r="K22" s="200" t="s">
        <v>225</v>
      </c>
      <c r="L22" s="108">
        <v>31</v>
      </c>
      <c r="M22" s="47">
        <v>10</v>
      </c>
      <c r="N22" s="48"/>
      <c r="O22" s="309">
        <v>3</v>
      </c>
      <c r="P22" s="310">
        <v>13</v>
      </c>
      <c r="Q22" s="310">
        <v>6</v>
      </c>
      <c r="R22" s="187"/>
    </row>
    <row r="23" spans="1:18" x14ac:dyDescent="0.25">
      <c r="A23">
        <v>19</v>
      </c>
      <c r="B23" s="248">
        <v>54</v>
      </c>
      <c r="C23" s="14">
        <v>19</v>
      </c>
      <c r="D23" s="65" t="s">
        <v>95</v>
      </c>
      <c r="E23" s="16" t="s">
        <v>96</v>
      </c>
      <c r="F23" s="281">
        <v>50.8</v>
      </c>
      <c r="G23" s="281">
        <v>38.1</v>
      </c>
      <c r="H23" s="281">
        <v>1935.48</v>
      </c>
      <c r="I23" s="15">
        <v>1844</v>
      </c>
      <c r="J23" s="17">
        <v>1868</v>
      </c>
      <c r="K23" s="158" t="s">
        <v>231</v>
      </c>
      <c r="L23" s="43">
        <v>16</v>
      </c>
      <c r="M23" s="18">
        <v>16</v>
      </c>
      <c r="N23" s="44"/>
      <c r="O23" s="311">
        <v>2</v>
      </c>
      <c r="P23" s="312">
        <v>12</v>
      </c>
      <c r="Q23" s="312">
        <v>6</v>
      </c>
      <c r="R23" s="283" t="s">
        <v>403</v>
      </c>
    </row>
    <row r="24" spans="1:18" x14ac:dyDescent="0.25">
      <c r="A24">
        <v>20</v>
      </c>
      <c r="B24" s="99">
        <v>115</v>
      </c>
      <c r="C24" s="13">
        <v>20</v>
      </c>
      <c r="D24" s="2" t="s">
        <v>191</v>
      </c>
      <c r="E24" s="4" t="s">
        <v>192</v>
      </c>
      <c r="F24" s="281">
        <v>60.96</v>
      </c>
      <c r="G24" s="281">
        <v>33.020000000000003</v>
      </c>
      <c r="H24" s="281">
        <v>2012.8992000000003</v>
      </c>
      <c r="I24" s="3">
        <v>1869</v>
      </c>
      <c r="J24" s="8">
        <v>1869</v>
      </c>
      <c r="K24" s="52" t="s">
        <v>232</v>
      </c>
      <c r="L24" s="45">
        <v>20</v>
      </c>
      <c r="M24" s="12"/>
      <c r="N24" s="46"/>
      <c r="O24" s="307">
        <v>8</v>
      </c>
      <c r="P24" s="308">
        <v>8</v>
      </c>
      <c r="Q24" s="308"/>
      <c r="R24" s="189"/>
    </row>
    <row r="25" spans="1:18" x14ac:dyDescent="0.25">
      <c r="A25">
        <v>21</v>
      </c>
      <c r="B25" s="99">
        <v>43</v>
      </c>
      <c r="C25" s="13">
        <v>21</v>
      </c>
      <c r="D25" s="82" t="s">
        <v>75</v>
      </c>
      <c r="E25" s="4" t="s">
        <v>78</v>
      </c>
      <c r="F25" s="281">
        <v>91.44</v>
      </c>
      <c r="G25" s="281">
        <v>53.34</v>
      </c>
      <c r="H25" s="281">
        <v>4877.4096</v>
      </c>
      <c r="I25" s="3">
        <v>1860</v>
      </c>
      <c r="J25" s="8">
        <v>1860</v>
      </c>
      <c r="K25" s="52" t="s">
        <v>225</v>
      </c>
      <c r="L25" s="45">
        <v>86</v>
      </c>
      <c r="M25" s="12">
        <v>10</v>
      </c>
      <c r="N25" s="46"/>
      <c r="O25" s="307">
        <v>11</v>
      </c>
      <c r="P25" s="308">
        <v>11</v>
      </c>
      <c r="Q25" s="308"/>
      <c r="R25" s="189"/>
    </row>
    <row r="26" spans="1:18" x14ac:dyDescent="0.25">
      <c r="A26">
        <v>22</v>
      </c>
      <c r="B26" s="99">
        <v>78</v>
      </c>
      <c r="C26" s="13">
        <v>22</v>
      </c>
      <c r="D26" s="82" t="s">
        <v>130</v>
      </c>
      <c r="E26" s="34" t="s">
        <v>131</v>
      </c>
      <c r="F26" s="281">
        <v>60.96</v>
      </c>
      <c r="G26" s="281">
        <v>50.8</v>
      </c>
      <c r="H26" s="281">
        <v>3096.768</v>
      </c>
      <c r="I26" s="3">
        <v>1867</v>
      </c>
      <c r="J26" s="8">
        <v>1868</v>
      </c>
      <c r="K26" s="52" t="s">
        <v>225</v>
      </c>
      <c r="L26" s="45">
        <v>36</v>
      </c>
      <c r="M26" s="12">
        <v>15</v>
      </c>
      <c r="N26" s="46"/>
      <c r="O26" s="307">
        <v>2</v>
      </c>
      <c r="P26" s="308">
        <v>2</v>
      </c>
      <c r="Q26" s="308"/>
      <c r="R26" s="189"/>
    </row>
    <row r="27" spans="1:18" x14ac:dyDescent="0.25">
      <c r="A27">
        <v>23</v>
      </c>
      <c r="B27" s="99">
        <v>65</v>
      </c>
      <c r="C27" s="13">
        <v>23</v>
      </c>
      <c r="D27" s="82" t="s">
        <v>112</v>
      </c>
      <c r="E27" s="4" t="s">
        <v>117</v>
      </c>
      <c r="F27" s="281">
        <v>53.34</v>
      </c>
      <c r="G27" s="281">
        <v>38.1</v>
      </c>
      <c r="H27" s="281">
        <v>2032.2540000000001</v>
      </c>
      <c r="I27" s="3">
        <v>1871</v>
      </c>
      <c r="J27" s="8">
        <v>1871</v>
      </c>
      <c r="K27" s="52" t="s">
        <v>225</v>
      </c>
      <c r="L27" s="45">
        <v>35</v>
      </c>
      <c r="M27" s="12"/>
      <c r="N27" s="46"/>
      <c r="O27" s="307">
        <v>7</v>
      </c>
      <c r="P27" s="308">
        <v>17</v>
      </c>
      <c r="Q27" s="308">
        <v>6</v>
      </c>
      <c r="R27" s="189"/>
    </row>
    <row r="28" spans="1:18" x14ac:dyDescent="0.25">
      <c r="A28">
        <v>24</v>
      </c>
      <c r="B28" s="99">
        <v>47</v>
      </c>
      <c r="C28" s="13">
        <v>24</v>
      </c>
      <c r="D28" s="82" t="s">
        <v>75</v>
      </c>
      <c r="E28" s="4" t="s">
        <v>84</v>
      </c>
      <c r="F28" s="281">
        <v>60.96</v>
      </c>
      <c r="G28" s="281">
        <v>35.56</v>
      </c>
      <c r="H28" s="281">
        <v>2167.7376000000004</v>
      </c>
      <c r="I28" s="3"/>
      <c r="J28" s="8">
        <v>1858</v>
      </c>
      <c r="K28" s="52" t="s">
        <v>225</v>
      </c>
      <c r="L28" s="45">
        <v>38</v>
      </c>
      <c r="M28" s="12">
        <v>10</v>
      </c>
      <c r="N28" s="46"/>
      <c r="O28" s="307">
        <v>7</v>
      </c>
      <c r="P28" s="308">
        <v>17</v>
      </c>
      <c r="Q28" s="308">
        <v>6</v>
      </c>
      <c r="R28" s="189"/>
    </row>
    <row r="29" spans="1:18" x14ac:dyDescent="0.25">
      <c r="A29">
        <v>25</v>
      </c>
      <c r="B29" s="99">
        <v>41</v>
      </c>
      <c r="C29" s="13">
        <v>25</v>
      </c>
      <c r="D29" s="82" t="s">
        <v>74</v>
      </c>
      <c r="E29" s="4" t="s">
        <v>90</v>
      </c>
      <c r="F29" s="281">
        <v>20.32</v>
      </c>
      <c r="G29" s="281">
        <v>10.16</v>
      </c>
      <c r="H29" s="281">
        <v>206.4512</v>
      </c>
      <c r="I29" s="3">
        <v>1866</v>
      </c>
      <c r="J29" s="8">
        <v>1866</v>
      </c>
      <c r="K29" s="52" t="s">
        <v>225</v>
      </c>
      <c r="L29" s="45">
        <v>15</v>
      </c>
      <c r="M29" s="12">
        <v>15</v>
      </c>
      <c r="N29" s="46"/>
      <c r="O29" s="307">
        <v>1</v>
      </c>
      <c r="P29" s="308"/>
      <c r="Q29" s="308"/>
      <c r="R29" s="189"/>
    </row>
    <row r="30" spans="1:18" x14ac:dyDescent="0.25">
      <c r="A30">
        <v>26</v>
      </c>
      <c r="B30" s="99">
        <v>70</v>
      </c>
      <c r="C30" s="13">
        <v>26</v>
      </c>
      <c r="D30" s="82" t="s">
        <v>112</v>
      </c>
      <c r="E30" s="4" t="s">
        <v>122</v>
      </c>
      <c r="F30" s="281">
        <v>35.56</v>
      </c>
      <c r="G30" s="281">
        <v>25.4</v>
      </c>
      <c r="H30" s="281">
        <v>903.22400000000005</v>
      </c>
      <c r="I30" s="3">
        <v>1864</v>
      </c>
      <c r="J30" s="8">
        <v>1864</v>
      </c>
      <c r="K30" s="52" t="s">
        <v>225</v>
      </c>
      <c r="L30" s="45">
        <v>42</v>
      </c>
      <c r="M30" s="12">
        <v>10</v>
      </c>
      <c r="N30" s="46"/>
      <c r="O30" s="307">
        <v>11</v>
      </c>
      <c r="P30" s="308"/>
      <c r="Q30" s="308">
        <v>6</v>
      </c>
      <c r="R30" s="189"/>
    </row>
    <row r="31" spans="1:18" x14ac:dyDescent="0.25">
      <c r="A31">
        <v>27</v>
      </c>
      <c r="B31" s="99">
        <v>79</v>
      </c>
      <c r="C31" s="13">
        <v>27</v>
      </c>
      <c r="D31" s="82" t="s">
        <v>132</v>
      </c>
      <c r="E31" s="4" t="s">
        <v>135</v>
      </c>
      <c r="F31" s="281">
        <v>35.56</v>
      </c>
      <c r="G31" s="281">
        <v>20.32</v>
      </c>
      <c r="H31" s="281">
        <v>722.57920000000001</v>
      </c>
      <c r="I31" s="3">
        <v>1864</v>
      </c>
      <c r="J31" s="8">
        <v>1864</v>
      </c>
      <c r="K31" s="52" t="s">
        <v>225</v>
      </c>
      <c r="L31" s="45">
        <v>5</v>
      </c>
      <c r="M31" s="12"/>
      <c r="N31" s="46"/>
      <c r="O31" s="307">
        <v>21</v>
      </c>
      <c r="P31" s="308">
        <v>0</v>
      </c>
      <c r="Q31" s="308"/>
      <c r="R31" s="189"/>
    </row>
    <row r="32" spans="1:18" x14ac:dyDescent="0.25">
      <c r="A32">
        <v>28</v>
      </c>
      <c r="B32" s="99">
        <v>85</v>
      </c>
      <c r="C32" s="13">
        <v>28</v>
      </c>
      <c r="D32" s="82" t="s">
        <v>32</v>
      </c>
      <c r="E32" s="4" t="s">
        <v>142</v>
      </c>
      <c r="F32" s="281">
        <v>68.58</v>
      </c>
      <c r="G32" s="281">
        <v>50.8</v>
      </c>
      <c r="H32" s="281">
        <v>3483.8639999999996</v>
      </c>
      <c r="I32" s="3">
        <v>1865</v>
      </c>
      <c r="J32" s="8">
        <v>1865</v>
      </c>
      <c r="K32" s="52" t="s">
        <v>225</v>
      </c>
      <c r="L32" s="45">
        <v>35</v>
      </c>
      <c r="M32" s="12"/>
      <c r="N32" s="46"/>
      <c r="O32" s="307">
        <v>22</v>
      </c>
      <c r="P32" s="308">
        <v>1</v>
      </c>
      <c r="Q32" s="308"/>
      <c r="R32" s="189"/>
    </row>
    <row r="33" spans="1:18" x14ac:dyDescent="0.25">
      <c r="A33">
        <v>29</v>
      </c>
      <c r="B33" s="99"/>
      <c r="C33" s="13">
        <v>29</v>
      </c>
      <c r="D33" s="82" t="s">
        <v>32</v>
      </c>
      <c r="E33" s="4" t="s">
        <v>234</v>
      </c>
      <c r="F33" s="281">
        <v>35.56</v>
      </c>
      <c r="G33" s="281">
        <v>30.48</v>
      </c>
      <c r="H33" s="281">
        <v>1083.8688000000002</v>
      </c>
      <c r="I33" s="3">
        <v>1864</v>
      </c>
      <c r="J33" s="8">
        <v>1864</v>
      </c>
      <c r="K33" s="52" t="s">
        <v>225</v>
      </c>
      <c r="L33" s="45">
        <v>0</v>
      </c>
      <c r="M33" s="12"/>
      <c r="N33" s="46"/>
      <c r="O33" s="307"/>
      <c r="P33" s="308"/>
      <c r="Q33" s="308"/>
      <c r="R33" s="189"/>
    </row>
    <row r="34" spans="1:18" x14ac:dyDescent="0.25">
      <c r="A34">
        <v>30</v>
      </c>
      <c r="B34" s="99"/>
      <c r="C34" s="13">
        <v>30</v>
      </c>
      <c r="D34" s="82" t="s">
        <v>112</v>
      </c>
      <c r="E34" s="4" t="s">
        <v>200</v>
      </c>
      <c r="F34" s="281">
        <v>35.56</v>
      </c>
      <c r="G34" s="281">
        <v>22.86</v>
      </c>
      <c r="H34" s="281">
        <v>812.90160000000003</v>
      </c>
      <c r="I34" s="3">
        <v>1863</v>
      </c>
      <c r="J34" s="8">
        <v>1863</v>
      </c>
      <c r="K34" s="52" t="s">
        <v>225</v>
      </c>
      <c r="L34" s="45">
        <v>35</v>
      </c>
      <c r="M34" s="12"/>
      <c r="N34" s="46"/>
      <c r="O34" s="307"/>
      <c r="P34" s="308"/>
      <c r="Q34" s="308"/>
      <c r="R34" s="189"/>
    </row>
    <row r="35" spans="1:18" x14ac:dyDescent="0.25">
      <c r="A35">
        <v>31</v>
      </c>
      <c r="B35" s="99">
        <v>80</v>
      </c>
      <c r="C35" s="13">
        <v>31</v>
      </c>
      <c r="D35" s="82" t="s">
        <v>132</v>
      </c>
      <c r="E35" s="4" t="s">
        <v>133</v>
      </c>
      <c r="F35" s="281">
        <v>33.020000000000003</v>
      </c>
      <c r="G35" s="281">
        <v>17.78</v>
      </c>
      <c r="H35" s="281">
        <v>587.0956000000001</v>
      </c>
      <c r="I35" s="3">
        <v>1864</v>
      </c>
      <c r="J35" s="8">
        <v>1864</v>
      </c>
      <c r="K35" s="52" t="s">
        <v>225</v>
      </c>
      <c r="L35" s="45">
        <v>5</v>
      </c>
      <c r="M35" s="12"/>
      <c r="N35" s="46"/>
      <c r="O35" s="307">
        <v>18</v>
      </c>
      <c r="P35" s="308">
        <v>18</v>
      </c>
      <c r="Q35" s="308"/>
      <c r="R35" s="189"/>
    </row>
    <row r="36" spans="1:18" x14ac:dyDescent="0.25">
      <c r="A36">
        <v>32</v>
      </c>
      <c r="B36" s="99">
        <v>81</v>
      </c>
      <c r="C36" s="13">
        <v>32</v>
      </c>
      <c r="D36" s="82" t="s">
        <v>132</v>
      </c>
      <c r="E36" s="4" t="s">
        <v>136</v>
      </c>
      <c r="F36" s="281">
        <v>45.72</v>
      </c>
      <c r="G36" s="281">
        <v>35.56</v>
      </c>
      <c r="H36" s="281">
        <v>1625.8032000000001</v>
      </c>
      <c r="I36" s="3">
        <v>1862</v>
      </c>
      <c r="J36" s="8">
        <v>1862</v>
      </c>
      <c r="K36" s="52" t="s">
        <v>225</v>
      </c>
      <c r="L36" s="45">
        <v>7</v>
      </c>
      <c r="M36" s="12"/>
      <c r="N36" s="46"/>
      <c r="O36" s="307">
        <v>29</v>
      </c>
      <c r="P36" s="308">
        <v>8</v>
      </c>
      <c r="Q36" s="308"/>
      <c r="R36" s="189"/>
    </row>
    <row r="37" spans="1:18" x14ac:dyDescent="0.25">
      <c r="A37">
        <v>33</v>
      </c>
      <c r="B37" s="99">
        <v>13</v>
      </c>
      <c r="C37" s="13">
        <v>33</v>
      </c>
      <c r="D37" s="82" t="s">
        <v>25</v>
      </c>
      <c r="E37" s="4" t="s">
        <v>26</v>
      </c>
      <c r="F37" s="281">
        <v>25.4</v>
      </c>
      <c r="G37" s="281">
        <v>20.32</v>
      </c>
      <c r="H37" s="281">
        <v>516.12799999999993</v>
      </c>
      <c r="I37" s="3">
        <v>1830</v>
      </c>
      <c r="J37" s="8">
        <v>1865</v>
      </c>
      <c r="K37" s="52" t="s">
        <v>235</v>
      </c>
      <c r="L37" s="45">
        <v>4</v>
      </c>
      <c r="M37" s="12">
        <v>4</v>
      </c>
      <c r="N37" s="46"/>
      <c r="O37" s="307">
        <v>2</v>
      </c>
      <c r="P37" s="308">
        <v>2</v>
      </c>
      <c r="Q37" s="308"/>
      <c r="R37" s="189"/>
    </row>
    <row r="38" spans="1:18" ht="15.75" thickBot="1" x14ac:dyDescent="0.3">
      <c r="A38">
        <v>34</v>
      </c>
      <c r="B38" s="206">
        <v>48</v>
      </c>
      <c r="C38" s="164">
        <v>34</v>
      </c>
      <c r="D38" s="321" t="s">
        <v>303</v>
      </c>
      <c r="E38" s="165" t="s">
        <v>85</v>
      </c>
      <c r="F38" s="287">
        <v>43.18</v>
      </c>
      <c r="G38" s="287">
        <v>25.4</v>
      </c>
      <c r="H38" s="287">
        <v>1096.7719999999999</v>
      </c>
      <c r="I38" s="85">
        <v>1870</v>
      </c>
      <c r="J38" s="85">
        <v>1870</v>
      </c>
      <c r="K38" s="165" t="s">
        <v>239</v>
      </c>
      <c r="L38" s="166">
        <v>15</v>
      </c>
      <c r="M38" s="166"/>
      <c r="N38" s="166"/>
      <c r="O38" s="313">
        <v>4</v>
      </c>
      <c r="P38" s="313">
        <v>14</v>
      </c>
      <c r="Q38" s="313">
        <v>6</v>
      </c>
      <c r="R38" s="207"/>
    </row>
    <row r="39" spans="1:18" ht="15.75" thickBot="1" x14ac:dyDescent="0.3">
      <c r="A39">
        <v>35</v>
      </c>
      <c r="B39" s="110">
        <v>31</v>
      </c>
      <c r="C39" s="111">
        <v>35</v>
      </c>
      <c r="D39" s="86" t="s">
        <v>56</v>
      </c>
      <c r="E39" s="124" t="s">
        <v>57</v>
      </c>
      <c r="F39" s="288">
        <v>106.68</v>
      </c>
      <c r="G39" s="288">
        <v>91.44</v>
      </c>
      <c r="H39" s="288">
        <v>9754.8191999999999</v>
      </c>
      <c r="I39" s="125"/>
      <c r="J39" s="125">
        <v>1874</v>
      </c>
      <c r="K39" s="124" t="s">
        <v>245</v>
      </c>
      <c r="L39" s="119">
        <v>9</v>
      </c>
      <c r="M39" s="119"/>
      <c r="N39" s="119"/>
      <c r="O39" s="314">
        <v>1</v>
      </c>
      <c r="P39" s="314"/>
      <c r="Q39" s="314"/>
      <c r="R39" s="208" t="s">
        <v>405</v>
      </c>
    </row>
    <row r="40" spans="1:18" x14ac:dyDescent="0.25">
      <c r="A40">
        <v>36</v>
      </c>
      <c r="B40" s="89">
        <v>89</v>
      </c>
      <c r="C40" s="90">
        <v>36</v>
      </c>
      <c r="D40" s="91" t="s">
        <v>150</v>
      </c>
      <c r="E40" s="289" t="s">
        <v>434</v>
      </c>
      <c r="F40" s="284">
        <v>45.72</v>
      </c>
      <c r="G40" s="284">
        <v>22.86</v>
      </c>
      <c r="H40" s="284">
        <v>1045.1592000000001</v>
      </c>
      <c r="I40" s="94">
        <v>1870</v>
      </c>
      <c r="J40" s="94">
        <v>1870</v>
      </c>
      <c r="K40" s="92" t="s">
        <v>225</v>
      </c>
      <c r="L40" s="23">
        <v>100</v>
      </c>
      <c r="M40" s="23"/>
      <c r="N40" s="23"/>
      <c r="O40" s="306">
        <v>147</v>
      </c>
      <c r="P40" s="306"/>
      <c r="Q40" s="306"/>
      <c r="R40" s="209" t="s">
        <v>447</v>
      </c>
    </row>
    <row r="41" spans="1:18" x14ac:dyDescent="0.25">
      <c r="A41">
        <v>37</v>
      </c>
      <c r="B41" s="99">
        <v>33</v>
      </c>
      <c r="C41" s="13">
        <v>37</v>
      </c>
      <c r="D41" s="2" t="s">
        <v>58</v>
      </c>
      <c r="E41" s="4" t="s">
        <v>60</v>
      </c>
      <c r="F41" s="281">
        <v>40.64</v>
      </c>
      <c r="G41" s="281">
        <v>30.48</v>
      </c>
      <c r="H41" s="281">
        <v>1238.7072000000001</v>
      </c>
      <c r="I41" s="3">
        <v>1870</v>
      </c>
      <c r="J41" s="3">
        <v>1870</v>
      </c>
      <c r="K41" s="4" t="s">
        <v>225</v>
      </c>
      <c r="L41" s="12">
        <v>15</v>
      </c>
      <c r="M41" s="12"/>
      <c r="N41" s="12"/>
      <c r="O41" s="308">
        <v>4</v>
      </c>
      <c r="P41" s="308">
        <v>4</v>
      </c>
      <c r="Q41" s="308"/>
      <c r="R41" s="203"/>
    </row>
    <row r="42" spans="1:18" x14ac:dyDescent="0.25">
      <c r="A42">
        <v>38</v>
      </c>
      <c r="B42" s="99">
        <v>49</v>
      </c>
      <c r="C42" s="13">
        <v>38</v>
      </c>
      <c r="D42" s="2" t="s">
        <v>86</v>
      </c>
      <c r="E42" s="4" t="s">
        <v>439</v>
      </c>
      <c r="F42" s="281">
        <v>78.739999999999995</v>
      </c>
      <c r="G42" s="281">
        <v>30.48</v>
      </c>
      <c r="H42" s="281">
        <v>2399.9951999999998</v>
      </c>
      <c r="I42" s="3">
        <v>1872</v>
      </c>
      <c r="J42" s="8">
        <v>1872</v>
      </c>
      <c r="K42" s="52" t="s">
        <v>243</v>
      </c>
      <c r="L42" s="45">
        <v>63</v>
      </c>
      <c r="M42" s="12"/>
      <c r="N42" s="46"/>
      <c r="O42" s="307">
        <v>27</v>
      </c>
      <c r="P42" s="308">
        <v>6</v>
      </c>
      <c r="Q42" s="308"/>
      <c r="R42" s="203"/>
    </row>
    <row r="43" spans="1:18" x14ac:dyDescent="0.25">
      <c r="A43">
        <v>39</v>
      </c>
      <c r="B43" s="99">
        <v>51</v>
      </c>
      <c r="C43" s="13">
        <v>39</v>
      </c>
      <c r="D43" s="2" t="s">
        <v>86</v>
      </c>
      <c r="E43" s="4" t="s">
        <v>89</v>
      </c>
      <c r="F43" s="281">
        <v>63.5</v>
      </c>
      <c r="G43" s="281">
        <v>38.1</v>
      </c>
      <c r="H43" s="281">
        <v>2419.35</v>
      </c>
      <c r="I43" s="3">
        <v>1872</v>
      </c>
      <c r="J43" s="8">
        <v>1872</v>
      </c>
      <c r="K43" s="52" t="s">
        <v>237</v>
      </c>
      <c r="L43" s="45">
        <v>63</v>
      </c>
      <c r="M43" s="12"/>
      <c r="N43" s="46"/>
      <c r="O43" s="307">
        <v>27</v>
      </c>
      <c r="P43" s="308">
        <v>6</v>
      </c>
      <c r="Q43" s="308"/>
      <c r="R43" s="186"/>
    </row>
    <row r="44" spans="1:18" x14ac:dyDescent="0.25">
      <c r="A44">
        <v>40</v>
      </c>
      <c r="B44" s="99">
        <v>103</v>
      </c>
      <c r="C44" s="13">
        <v>40</v>
      </c>
      <c r="D44" s="2" t="s">
        <v>420</v>
      </c>
      <c r="E44" s="4" t="s">
        <v>8</v>
      </c>
      <c r="F44" s="281">
        <v>99.06</v>
      </c>
      <c r="G44" s="281">
        <v>55.88</v>
      </c>
      <c r="H44" s="281">
        <v>5535.4728000000005</v>
      </c>
      <c r="I44" s="3">
        <v>1860</v>
      </c>
      <c r="J44" s="8">
        <v>1860</v>
      </c>
      <c r="K44" s="52" t="s">
        <v>225</v>
      </c>
      <c r="L44" s="45">
        <v>100</v>
      </c>
      <c r="M44" s="12"/>
      <c r="N44" s="46"/>
      <c r="O44" s="307">
        <v>88</v>
      </c>
      <c r="P44" s="308">
        <v>4</v>
      </c>
      <c r="Q44" s="308"/>
      <c r="R44" s="188"/>
    </row>
    <row r="45" spans="1:18" x14ac:dyDescent="0.25">
      <c r="A45">
        <v>41</v>
      </c>
      <c r="B45" s="99"/>
      <c r="C45" s="13">
        <v>41</v>
      </c>
      <c r="D45" s="82" t="s">
        <v>150</v>
      </c>
      <c r="E45" s="4" t="s">
        <v>238</v>
      </c>
      <c r="F45" s="281">
        <v>76.2</v>
      </c>
      <c r="G45" s="281">
        <v>25.4</v>
      </c>
      <c r="H45" s="281">
        <v>1935.48</v>
      </c>
      <c r="I45" s="3">
        <v>1870</v>
      </c>
      <c r="J45" s="8">
        <v>1870</v>
      </c>
      <c r="K45" s="52" t="s">
        <v>225</v>
      </c>
      <c r="L45" s="45">
        <v>160</v>
      </c>
      <c r="M45" s="12"/>
      <c r="N45" s="46"/>
      <c r="O45" s="307"/>
      <c r="P45" s="308"/>
      <c r="Q45" s="308"/>
      <c r="R45" s="186"/>
    </row>
    <row r="46" spans="1:18" x14ac:dyDescent="0.25">
      <c r="A46">
        <v>42</v>
      </c>
      <c r="B46" s="99">
        <v>86</v>
      </c>
      <c r="C46" s="13">
        <v>42</v>
      </c>
      <c r="D46" s="82" t="s">
        <v>143</v>
      </c>
      <c r="E46" s="4" t="s">
        <v>144</v>
      </c>
      <c r="F46" s="281">
        <v>71.12</v>
      </c>
      <c r="G46" s="281">
        <v>48.26</v>
      </c>
      <c r="H46" s="281">
        <v>3432.2512000000002</v>
      </c>
      <c r="I46" s="3">
        <v>1860</v>
      </c>
      <c r="J46" s="8">
        <v>1872</v>
      </c>
      <c r="K46" s="52" t="s">
        <v>225</v>
      </c>
      <c r="L46" s="45">
        <v>105</v>
      </c>
      <c r="M46" s="12"/>
      <c r="N46" s="46"/>
      <c r="O46" s="307">
        <v>49</v>
      </c>
      <c r="P46" s="308">
        <v>7</v>
      </c>
      <c r="Q46" s="308"/>
      <c r="R46" s="186"/>
    </row>
    <row r="47" spans="1:18" x14ac:dyDescent="0.25">
      <c r="A47">
        <v>43</v>
      </c>
      <c r="B47" s="57">
        <v>63</v>
      </c>
      <c r="C47" s="54">
        <v>43</v>
      </c>
      <c r="D47" s="291" t="s">
        <v>112</v>
      </c>
      <c r="E47" s="55" t="s">
        <v>113</v>
      </c>
      <c r="F47" s="281">
        <v>35.56</v>
      </c>
      <c r="G47" s="281">
        <v>20.32</v>
      </c>
      <c r="H47" s="281">
        <v>722.57920000000001</v>
      </c>
      <c r="I47" s="3">
        <v>1876</v>
      </c>
      <c r="J47" s="8">
        <v>1876</v>
      </c>
      <c r="K47" s="52"/>
      <c r="L47" s="45">
        <v>25</v>
      </c>
      <c r="M47" s="12"/>
      <c r="N47" s="46"/>
      <c r="O47" s="307">
        <v>6</v>
      </c>
      <c r="P47" s="308">
        <v>6</v>
      </c>
      <c r="Q47" s="308"/>
      <c r="R47" s="186"/>
    </row>
    <row r="48" spans="1:18" x14ac:dyDescent="0.25">
      <c r="A48">
        <v>44</v>
      </c>
      <c r="B48" s="99">
        <v>104</v>
      </c>
      <c r="C48" s="13">
        <v>44</v>
      </c>
      <c r="D48" s="82" t="s">
        <v>172</v>
      </c>
      <c r="E48" s="4" t="s">
        <v>365</v>
      </c>
      <c r="F48" s="281">
        <v>45.72</v>
      </c>
      <c r="G48" s="281">
        <v>35.56</v>
      </c>
      <c r="H48" s="281">
        <v>1625.8032000000001</v>
      </c>
      <c r="I48" s="3">
        <v>1874</v>
      </c>
      <c r="J48" s="8">
        <v>1873</v>
      </c>
      <c r="K48" s="52" t="s">
        <v>225</v>
      </c>
      <c r="L48" s="45">
        <v>20</v>
      </c>
      <c r="M48" s="12"/>
      <c r="N48" s="46"/>
      <c r="O48" s="307">
        <v>16</v>
      </c>
      <c r="P48" s="308">
        <v>16</v>
      </c>
      <c r="Q48" s="308"/>
      <c r="R48" s="186"/>
    </row>
    <row r="49" spans="1:18" x14ac:dyDescent="0.25">
      <c r="A49">
        <v>45</v>
      </c>
      <c r="B49" s="99">
        <v>105</v>
      </c>
      <c r="C49" s="13">
        <v>45</v>
      </c>
      <c r="D49" s="77" t="s">
        <v>172</v>
      </c>
      <c r="E49" s="78" t="s">
        <v>366</v>
      </c>
      <c r="F49" s="281">
        <v>177.8</v>
      </c>
      <c r="G49" s="281">
        <v>86.36</v>
      </c>
      <c r="H49" s="281">
        <v>15354.808000000001</v>
      </c>
      <c r="I49" s="79">
        <v>1872</v>
      </c>
      <c r="J49" s="80">
        <v>1872</v>
      </c>
      <c r="K49" s="159" t="s">
        <v>225</v>
      </c>
      <c r="L49" s="45">
        <v>250</v>
      </c>
      <c r="M49" s="12"/>
      <c r="N49" s="46"/>
      <c r="O49" s="307">
        <v>64</v>
      </c>
      <c r="P49" s="308">
        <v>1</v>
      </c>
      <c r="Q49" s="308"/>
      <c r="R49" s="186"/>
    </row>
    <row r="50" spans="1:18" x14ac:dyDescent="0.25">
      <c r="A50">
        <v>46</v>
      </c>
      <c r="B50" s="99">
        <v>114</v>
      </c>
      <c r="C50" s="13">
        <v>46</v>
      </c>
      <c r="D50" s="2" t="s">
        <v>189</v>
      </c>
      <c r="E50" s="4" t="s">
        <v>190</v>
      </c>
      <c r="F50" s="281">
        <v>50.8</v>
      </c>
      <c r="G50" s="281">
        <v>38.1</v>
      </c>
      <c r="H50" s="281">
        <v>1935.48</v>
      </c>
      <c r="I50" s="3">
        <v>1873</v>
      </c>
      <c r="J50" s="8">
        <v>1873</v>
      </c>
      <c r="K50" s="52" t="s">
        <v>239</v>
      </c>
      <c r="L50" s="45">
        <v>21</v>
      </c>
      <c r="M50" s="12"/>
      <c r="N50" s="46"/>
      <c r="O50" s="307">
        <v>7</v>
      </c>
      <c r="P50" s="308">
        <v>17</v>
      </c>
      <c r="Q50" s="308">
        <v>6</v>
      </c>
      <c r="R50" s="186"/>
    </row>
    <row r="51" spans="1:18" ht="15.75" thickBot="1" x14ac:dyDescent="0.3">
      <c r="A51">
        <v>47</v>
      </c>
      <c r="B51" s="100">
        <v>90</v>
      </c>
      <c r="C51" s="101">
        <v>47</v>
      </c>
      <c r="D51" s="201" t="s">
        <v>150</v>
      </c>
      <c r="E51" s="202" t="s">
        <v>300</v>
      </c>
      <c r="F51" s="286">
        <v>25.4</v>
      </c>
      <c r="G51" s="286">
        <v>7.62</v>
      </c>
      <c r="H51" s="286">
        <v>193.548</v>
      </c>
      <c r="I51" s="105"/>
      <c r="J51" s="107">
        <v>1870</v>
      </c>
      <c r="K51" s="200"/>
      <c r="L51" s="108">
        <v>0</v>
      </c>
      <c r="M51" s="47"/>
      <c r="N51" s="48"/>
      <c r="O51" s="309">
        <v>14</v>
      </c>
      <c r="P51" s="310">
        <v>14</v>
      </c>
      <c r="Q51" s="310"/>
      <c r="R51" s="187"/>
    </row>
    <row r="52" spans="1:18" x14ac:dyDescent="0.25">
      <c r="A52">
        <v>48</v>
      </c>
      <c r="B52" s="89" t="s">
        <v>115</v>
      </c>
      <c r="C52" s="90">
        <v>48</v>
      </c>
      <c r="D52" s="320" t="s">
        <v>112</v>
      </c>
      <c r="E52" s="92" t="s">
        <v>304</v>
      </c>
      <c r="F52" s="284">
        <v>45.72</v>
      </c>
      <c r="G52" s="284">
        <v>30.48</v>
      </c>
      <c r="H52" s="284">
        <v>1393.5455999999999</v>
      </c>
      <c r="I52" s="94">
        <v>1871</v>
      </c>
      <c r="J52" s="96">
        <v>1871</v>
      </c>
      <c r="K52" s="199"/>
      <c r="L52" s="97">
        <v>0</v>
      </c>
      <c r="M52" s="23"/>
      <c r="N52" s="40"/>
      <c r="O52" s="305"/>
      <c r="P52" s="306"/>
      <c r="Q52" s="306"/>
      <c r="R52" s="194" t="s">
        <v>404</v>
      </c>
    </row>
    <row r="53" spans="1:18" x14ac:dyDescent="0.25">
      <c r="A53">
        <v>49</v>
      </c>
      <c r="B53" s="99">
        <v>44</v>
      </c>
      <c r="C53" s="13">
        <v>49</v>
      </c>
      <c r="D53" s="82" t="s">
        <v>75</v>
      </c>
      <c r="E53" s="4" t="s">
        <v>80</v>
      </c>
      <c r="F53" s="281">
        <v>91.44</v>
      </c>
      <c r="G53" s="281">
        <v>50.8</v>
      </c>
      <c r="H53" s="281">
        <v>4645.152</v>
      </c>
      <c r="I53" s="3">
        <v>1869</v>
      </c>
      <c r="J53" s="8">
        <v>1869</v>
      </c>
      <c r="K53" s="52"/>
      <c r="L53" s="45">
        <v>94</v>
      </c>
      <c r="M53" s="12"/>
      <c r="N53" s="46"/>
      <c r="O53" s="307">
        <v>14</v>
      </c>
      <c r="P53" s="308">
        <v>14</v>
      </c>
      <c r="Q53" s="308"/>
      <c r="R53" s="191"/>
    </row>
    <row r="54" spans="1:18" x14ac:dyDescent="0.25">
      <c r="A54">
        <v>50</v>
      </c>
      <c r="B54" s="99">
        <v>102</v>
      </c>
      <c r="C54" s="13">
        <v>50</v>
      </c>
      <c r="D54" s="280" t="s">
        <v>39</v>
      </c>
      <c r="E54" s="78" t="s">
        <v>424</v>
      </c>
      <c r="F54" s="281">
        <v>63.5</v>
      </c>
      <c r="G54" s="281">
        <v>50.8</v>
      </c>
      <c r="H54" s="281">
        <v>3225.7999999999997</v>
      </c>
      <c r="I54" s="79">
        <v>1860</v>
      </c>
      <c r="J54" s="80">
        <v>1861</v>
      </c>
      <c r="K54" s="159" t="s">
        <v>225</v>
      </c>
      <c r="L54" s="45">
        <v>50</v>
      </c>
      <c r="M54" s="12"/>
      <c r="N54" s="46"/>
      <c r="O54" s="307">
        <v>54</v>
      </c>
      <c r="P54" s="308">
        <v>12</v>
      </c>
      <c r="Q54" s="308"/>
      <c r="R54" s="191"/>
    </row>
    <row r="55" spans="1:18" x14ac:dyDescent="0.25">
      <c r="A55">
        <v>51</v>
      </c>
      <c r="B55" s="99">
        <v>62</v>
      </c>
      <c r="C55" s="13">
        <v>51</v>
      </c>
      <c r="D55" s="82" t="s">
        <v>112</v>
      </c>
      <c r="E55" s="4" t="s">
        <v>114</v>
      </c>
      <c r="F55" s="281">
        <v>53.34</v>
      </c>
      <c r="G55" s="281">
        <v>35.56</v>
      </c>
      <c r="H55" s="281">
        <v>1896.7704000000003</v>
      </c>
      <c r="I55" s="3">
        <v>1864</v>
      </c>
      <c r="J55" s="8">
        <v>1864</v>
      </c>
      <c r="K55" s="52" t="s">
        <v>225</v>
      </c>
      <c r="L55" s="45">
        <v>52</v>
      </c>
      <c r="M55" s="12">
        <v>10</v>
      </c>
      <c r="N55" s="46"/>
      <c r="O55" s="307">
        <v>22</v>
      </c>
      <c r="P55" s="308">
        <v>1</v>
      </c>
      <c r="Q55" s="308"/>
      <c r="R55" s="191"/>
    </row>
    <row r="56" spans="1:18" x14ac:dyDescent="0.25">
      <c r="A56">
        <v>52</v>
      </c>
      <c r="B56" s="99">
        <v>67</v>
      </c>
      <c r="C56" s="13">
        <v>52</v>
      </c>
      <c r="D56" s="82" t="s">
        <v>112</v>
      </c>
      <c r="E56" s="4" t="s">
        <v>213</v>
      </c>
      <c r="F56" s="281">
        <v>53.34</v>
      </c>
      <c r="G56" s="281">
        <v>35.56</v>
      </c>
      <c r="H56" s="281">
        <v>1896.7704000000003</v>
      </c>
      <c r="I56" s="3">
        <v>1866</v>
      </c>
      <c r="J56" s="8">
        <v>1866</v>
      </c>
      <c r="K56" s="52" t="s">
        <v>225</v>
      </c>
      <c r="L56" s="45">
        <v>50</v>
      </c>
      <c r="M56" s="12"/>
      <c r="N56" s="46"/>
      <c r="O56" s="307">
        <v>15</v>
      </c>
      <c r="P56" s="308">
        <v>15</v>
      </c>
      <c r="Q56" s="308"/>
      <c r="R56" s="191"/>
    </row>
    <row r="57" spans="1:18" x14ac:dyDescent="0.25">
      <c r="A57">
        <v>53</v>
      </c>
      <c r="B57" s="99">
        <v>15</v>
      </c>
      <c r="C57" s="13">
        <v>53</v>
      </c>
      <c r="D57" s="82" t="s">
        <v>28</v>
      </c>
      <c r="E57" s="4" t="s">
        <v>242</v>
      </c>
      <c r="F57" s="281">
        <v>60.96</v>
      </c>
      <c r="G57" s="281">
        <v>53.34</v>
      </c>
      <c r="H57" s="281">
        <v>3251.6064000000001</v>
      </c>
      <c r="I57" s="3">
        <v>1866</v>
      </c>
      <c r="J57" s="8">
        <v>1867</v>
      </c>
      <c r="K57" s="52" t="s">
        <v>225</v>
      </c>
      <c r="L57" s="45">
        <v>73</v>
      </c>
      <c r="M57" s="12">
        <v>10</v>
      </c>
      <c r="N57" s="46"/>
      <c r="O57" s="307">
        <v>84</v>
      </c>
      <c r="P57" s="308"/>
      <c r="Q57" s="308"/>
      <c r="R57" s="191"/>
    </row>
    <row r="58" spans="1:18" x14ac:dyDescent="0.25">
      <c r="A58">
        <v>54</v>
      </c>
      <c r="B58" s="99">
        <v>108</v>
      </c>
      <c r="C58" s="13">
        <v>54</v>
      </c>
      <c r="D58" s="82" t="s">
        <v>40</v>
      </c>
      <c r="E58" s="4" t="s">
        <v>176</v>
      </c>
      <c r="F58" s="281">
        <v>60.96</v>
      </c>
      <c r="G58" s="281">
        <v>50.8</v>
      </c>
      <c r="H58" s="281">
        <v>3096.768</v>
      </c>
      <c r="I58" s="3">
        <v>1866</v>
      </c>
      <c r="J58" s="8">
        <v>1866</v>
      </c>
      <c r="K58" s="52" t="s">
        <v>225</v>
      </c>
      <c r="L58" s="45">
        <v>170</v>
      </c>
      <c r="M58" s="12"/>
      <c r="N58" s="46"/>
      <c r="O58" s="307">
        <v>231</v>
      </c>
      <c r="P58" s="308"/>
      <c r="Q58" s="308"/>
      <c r="R58" s="191"/>
    </row>
    <row r="59" spans="1:18" x14ac:dyDescent="0.25">
      <c r="A59">
        <v>55</v>
      </c>
      <c r="B59" s="99">
        <v>107</v>
      </c>
      <c r="C59" s="13">
        <v>55</v>
      </c>
      <c r="D59" s="2" t="s">
        <v>40</v>
      </c>
      <c r="E59" s="4" t="s">
        <v>175</v>
      </c>
      <c r="F59" s="281">
        <v>45.72</v>
      </c>
      <c r="G59" s="281">
        <v>33.020000000000003</v>
      </c>
      <c r="H59" s="281">
        <v>1509.6744000000001</v>
      </c>
      <c r="I59" s="3">
        <v>1860</v>
      </c>
      <c r="J59" s="8">
        <v>1866</v>
      </c>
      <c r="K59" s="52" t="s">
        <v>225</v>
      </c>
      <c r="L59" s="45">
        <v>52</v>
      </c>
      <c r="M59" s="12">
        <v>10</v>
      </c>
      <c r="N59" s="46"/>
      <c r="O59" s="307">
        <v>14</v>
      </c>
      <c r="P59" s="308">
        <v>14</v>
      </c>
      <c r="Q59" s="308"/>
      <c r="R59" s="191"/>
    </row>
    <row r="60" spans="1:18" x14ac:dyDescent="0.25">
      <c r="A60">
        <v>56</v>
      </c>
      <c r="B60" s="99">
        <v>106</v>
      </c>
      <c r="C60" s="13">
        <v>56</v>
      </c>
      <c r="D60" s="2" t="s">
        <v>40</v>
      </c>
      <c r="E60" s="4" t="s">
        <v>174</v>
      </c>
      <c r="F60" s="281">
        <v>40.64</v>
      </c>
      <c r="G60" s="281">
        <v>38.1</v>
      </c>
      <c r="H60" s="281">
        <v>1548.384</v>
      </c>
      <c r="I60" s="3"/>
      <c r="J60" s="8">
        <v>1866</v>
      </c>
      <c r="K60" s="52" t="s">
        <v>225</v>
      </c>
      <c r="L60" s="45">
        <v>52</v>
      </c>
      <c r="M60" s="12">
        <v>10</v>
      </c>
      <c r="N60" s="46"/>
      <c r="O60" s="307">
        <v>12</v>
      </c>
      <c r="P60" s="308">
        <v>12</v>
      </c>
      <c r="Q60" s="308"/>
      <c r="R60" s="191"/>
    </row>
    <row r="61" spans="1:18" x14ac:dyDescent="0.25">
      <c r="A61">
        <v>57</v>
      </c>
      <c r="B61" s="99">
        <v>50</v>
      </c>
      <c r="C61" s="13">
        <v>57</v>
      </c>
      <c r="D61" s="2" t="s">
        <v>86</v>
      </c>
      <c r="E61" s="4" t="s">
        <v>88</v>
      </c>
      <c r="F61" s="281">
        <v>45.72</v>
      </c>
      <c r="G61" s="281">
        <v>25.4</v>
      </c>
      <c r="H61" s="281">
        <v>1161.288</v>
      </c>
      <c r="I61" s="3">
        <v>1872</v>
      </c>
      <c r="J61" s="8">
        <v>1872</v>
      </c>
      <c r="K61" s="52" t="s">
        <v>237</v>
      </c>
      <c r="L61" s="45">
        <v>31</v>
      </c>
      <c r="M61" s="12">
        <v>10</v>
      </c>
      <c r="N61" s="46"/>
      <c r="O61" s="307">
        <v>32</v>
      </c>
      <c r="P61" s="308">
        <v>11</v>
      </c>
      <c r="Q61" s="308"/>
      <c r="R61" s="191"/>
    </row>
    <row r="62" spans="1:18" x14ac:dyDescent="0.25">
      <c r="A62">
        <v>58</v>
      </c>
      <c r="B62" s="99">
        <v>42</v>
      </c>
      <c r="C62" s="13">
        <v>58</v>
      </c>
      <c r="D62" s="2" t="s">
        <v>75</v>
      </c>
      <c r="E62" s="4" t="s">
        <v>76</v>
      </c>
      <c r="F62" s="281">
        <v>91.44</v>
      </c>
      <c r="G62" s="281">
        <v>50.8</v>
      </c>
      <c r="H62" s="281">
        <v>4645.152</v>
      </c>
      <c r="I62" s="3">
        <v>1859</v>
      </c>
      <c r="J62" s="8">
        <v>1859</v>
      </c>
      <c r="K62" s="52" t="s">
        <v>225</v>
      </c>
      <c r="L62" s="45">
        <v>86</v>
      </c>
      <c r="M62" s="12">
        <v>10</v>
      </c>
      <c r="N62" s="46"/>
      <c r="O62" s="307">
        <v>15</v>
      </c>
      <c r="P62" s="308">
        <v>15</v>
      </c>
      <c r="Q62" s="308"/>
      <c r="R62" s="191"/>
    </row>
    <row r="63" spans="1:18" x14ac:dyDescent="0.25">
      <c r="A63">
        <v>59</v>
      </c>
      <c r="B63" s="99">
        <v>34</v>
      </c>
      <c r="C63" s="13">
        <v>59</v>
      </c>
      <c r="D63" s="2" t="s">
        <v>58</v>
      </c>
      <c r="E63" s="4" t="s">
        <v>61</v>
      </c>
      <c r="F63" s="281">
        <v>60.96</v>
      </c>
      <c r="G63" s="281">
        <v>45.72</v>
      </c>
      <c r="H63" s="281">
        <v>2787.0911999999998</v>
      </c>
      <c r="I63" s="3">
        <v>1868</v>
      </c>
      <c r="J63" s="8">
        <v>1868</v>
      </c>
      <c r="K63" s="52" t="s">
        <v>225</v>
      </c>
      <c r="L63" s="45">
        <v>50</v>
      </c>
      <c r="M63" s="12"/>
      <c r="N63" s="46"/>
      <c r="O63" s="307">
        <v>6</v>
      </c>
      <c r="P63" s="308">
        <v>6</v>
      </c>
      <c r="Q63" s="308"/>
      <c r="R63" s="191"/>
    </row>
    <row r="64" spans="1:18" x14ac:dyDescent="0.25">
      <c r="A64">
        <v>60</v>
      </c>
      <c r="B64" s="99">
        <v>32</v>
      </c>
      <c r="C64" s="13">
        <v>60</v>
      </c>
      <c r="D64" s="2" t="s">
        <v>58</v>
      </c>
      <c r="E64" s="4" t="s">
        <v>59</v>
      </c>
      <c r="F64" s="281">
        <v>91.44</v>
      </c>
      <c r="G64" s="281">
        <v>63.5</v>
      </c>
      <c r="H64" s="281">
        <v>5806.44</v>
      </c>
      <c r="I64" s="3">
        <v>1868</v>
      </c>
      <c r="J64" s="8">
        <v>1868</v>
      </c>
      <c r="K64" s="52" t="s">
        <v>225</v>
      </c>
      <c r="L64" s="45">
        <v>70</v>
      </c>
      <c r="M64" s="12"/>
      <c r="N64" s="46"/>
      <c r="O64" s="307">
        <v>5</v>
      </c>
      <c r="P64" s="308">
        <v>5</v>
      </c>
      <c r="Q64" s="308"/>
      <c r="R64" s="191"/>
    </row>
    <row r="65" spans="1:18" x14ac:dyDescent="0.25">
      <c r="A65">
        <v>61</v>
      </c>
      <c r="B65" s="99">
        <v>46</v>
      </c>
      <c r="C65" s="13">
        <v>61</v>
      </c>
      <c r="D65" s="2" t="s">
        <v>75</v>
      </c>
      <c r="E65" s="4" t="s">
        <v>83</v>
      </c>
      <c r="F65" s="281">
        <v>101.6</v>
      </c>
      <c r="G65" s="281">
        <v>81.28</v>
      </c>
      <c r="H65" s="281">
        <v>8258.0479999999989</v>
      </c>
      <c r="I65" s="3"/>
      <c r="J65" s="8">
        <v>1868</v>
      </c>
      <c r="K65" s="52" t="s">
        <v>225</v>
      </c>
      <c r="L65" s="45">
        <v>70</v>
      </c>
      <c r="M65" s="12"/>
      <c r="N65" s="46"/>
      <c r="O65" s="307">
        <v>64</v>
      </c>
      <c r="P65" s="308">
        <v>1</v>
      </c>
      <c r="Q65" s="308"/>
      <c r="R65" s="191"/>
    </row>
    <row r="66" spans="1:18" x14ac:dyDescent="0.25">
      <c r="A66">
        <v>62</v>
      </c>
      <c r="B66" s="99">
        <v>88</v>
      </c>
      <c r="C66" s="13">
        <v>62</v>
      </c>
      <c r="D66" s="82" t="s">
        <v>145</v>
      </c>
      <c r="E66" s="4" t="s">
        <v>148</v>
      </c>
      <c r="F66" s="281">
        <v>91.44</v>
      </c>
      <c r="G66" s="281">
        <v>50.8</v>
      </c>
      <c r="H66" s="281">
        <v>4645.152</v>
      </c>
      <c r="I66" s="3">
        <v>1860</v>
      </c>
      <c r="J66" s="8">
        <v>1860</v>
      </c>
      <c r="K66" s="52" t="s">
        <v>225</v>
      </c>
      <c r="L66" s="45">
        <v>50</v>
      </c>
      <c r="M66" s="12"/>
      <c r="N66" s="46"/>
      <c r="O66" s="307">
        <v>29</v>
      </c>
      <c r="P66" s="308">
        <v>8</v>
      </c>
      <c r="Q66" s="308"/>
      <c r="R66" s="191"/>
    </row>
    <row r="67" spans="1:18" x14ac:dyDescent="0.25">
      <c r="A67">
        <v>63</v>
      </c>
      <c r="B67" s="99">
        <v>101</v>
      </c>
      <c r="C67" s="13">
        <v>63</v>
      </c>
      <c r="D67" s="82" t="s">
        <v>170</v>
      </c>
      <c r="E67" s="4" t="s">
        <v>171</v>
      </c>
      <c r="F67" s="281">
        <v>76.2</v>
      </c>
      <c r="G67" s="281">
        <v>27.94</v>
      </c>
      <c r="H67" s="281">
        <v>2129.0280000000002</v>
      </c>
      <c r="I67" s="3"/>
      <c r="J67" s="8">
        <v>1858</v>
      </c>
      <c r="K67" s="52" t="s">
        <v>225</v>
      </c>
      <c r="L67" s="45">
        <v>52</v>
      </c>
      <c r="M67" s="12">
        <v>15</v>
      </c>
      <c r="N67" s="46"/>
      <c r="O67" s="307">
        <v>25</v>
      </c>
      <c r="P67" s="308">
        <v>4</v>
      </c>
      <c r="Q67" s="308"/>
      <c r="R67" s="191"/>
    </row>
    <row r="68" spans="1:18" x14ac:dyDescent="0.25">
      <c r="A68">
        <v>64</v>
      </c>
      <c r="B68" s="99">
        <v>35</v>
      </c>
      <c r="C68" s="13">
        <v>64</v>
      </c>
      <c r="D68" s="82" t="s">
        <v>62</v>
      </c>
      <c r="E68" s="4" t="s">
        <v>63</v>
      </c>
      <c r="F68" s="281">
        <v>60.96</v>
      </c>
      <c r="G68" s="281">
        <v>45.72</v>
      </c>
      <c r="H68" s="281">
        <v>2787.0911999999998</v>
      </c>
      <c r="I68" s="3">
        <v>1864</v>
      </c>
      <c r="J68" s="8">
        <v>1869</v>
      </c>
      <c r="K68" s="52" t="s">
        <v>244</v>
      </c>
      <c r="L68" s="45">
        <v>42</v>
      </c>
      <c r="M68" s="12"/>
      <c r="N68" s="46"/>
      <c r="O68" s="307">
        <v>6</v>
      </c>
      <c r="P68" s="308">
        <v>6</v>
      </c>
      <c r="Q68" s="308"/>
      <c r="R68" s="191"/>
    </row>
    <row r="69" spans="1:18" x14ac:dyDescent="0.25">
      <c r="A69">
        <v>65</v>
      </c>
      <c r="B69" s="99">
        <v>75</v>
      </c>
      <c r="C69" s="13">
        <v>65</v>
      </c>
      <c r="D69" s="82" t="s">
        <v>112</v>
      </c>
      <c r="E69" s="4" t="s">
        <v>127</v>
      </c>
      <c r="F69" s="281">
        <v>30.48</v>
      </c>
      <c r="G69" s="281">
        <v>27.94</v>
      </c>
      <c r="H69" s="281">
        <v>851.61120000000005</v>
      </c>
      <c r="I69" s="3">
        <v>1859</v>
      </c>
      <c r="J69" s="8">
        <v>1863</v>
      </c>
      <c r="K69" s="52" t="s">
        <v>225</v>
      </c>
      <c r="L69" s="45">
        <v>25</v>
      </c>
      <c r="M69" s="12"/>
      <c r="N69" s="46"/>
      <c r="O69" s="307">
        <v>22</v>
      </c>
      <c r="P69" s="308">
        <v>1</v>
      </c>
      <c r="Q69" s="308"/>
      <c r="R69" s="191"/>
    </row>
    <row r="70" spans="1:18" x14ac:dyDescent="0.25">
      <c r="A70">
        <v>66</v>
      </c>
      <c r="B70" s="99">
        <v>93</v>
      </c>
      <c r="C70" s="13">
        <v>66</v>
      </c>
      <c r="D70" s="82" t="s">
        <v>159</v>
      </c>
      <c r="E70" s="4" t="s">
        <v>160</v>
      </c>
      <c r="F70" s="281">
        <v>71.12</v>
      </c>
      <c r="G70" s="281">
        <v>35.56</v>
      </c>
      <c r="H70" s="281">
        <v>2529.0272000000004</v>
      </c>
      <c r="I70" s="3"/>
      <c r="J70" s="8">
        <v>1874</v>
      </c>
      <c r="K70" s="52" t="s">
        <v>245</v>
      </c>
      <c r="L70" s="45">
        <v>15</v>
      </c>
      <c r="M70" s="12"/>
      <c r="N70" s="46"/>
      <c r="O70" s="307">
        <v>3</v>
      </c>
      <c r="P70" s="308">
        <v>13</v>
      </c>
      <c r="Q70" s="308">
        <v>6</v>
      </c>
      <c r="R70" s="191"/>
    </row>
    <row r="71" spans="1:18" x14ac:dyDescent="0.25">
      <c r="A71">
        <v>67</v>
      </c>
      <c r="B71" s="99">
        <v>45</v>
      </c>
      <c r="C71" s="13">
        <v>67</v>
      </c>
      <c r="D71" s="82" t="s">
        <v>75</v>
      </c>
      <c r="E71" s="4" t="s">
        <v>81</v>
      </c>
      <c r="F71" s="281">
        <v>76.2</v>
      </c>
      <c r="G71" s="281">
        <v>45.72</v>
      </c>
      <c r="H71" s="281">
        <v>3483.864</v>
      </c>
      <c r="I71" s="3">
        <v>1869</v>
      </c>
      <c r="J71" s="8">
        <v>1869</v>
      </c>
      <c r="K71" s="52" t="s">
        <v>225</v>
      </c>
      <c r="L71" s="45">
        <v>73</v>
      </c>
      <c r="M71" s="12"/>
      <c r="N71" s="46"/>
      <c r="O71" s="307">
        <v>6</v>
      </c>
      <c r="P71" s="308">
        <v>16</v>
      </c>
      <c r="Q71" s="308">
        <v>6</v>
      </c>
      <c r="R71" s="191"/>
    </row>
    <row r="72" spans="1:18" x14ac:dyDescent="0.25">
      <c r="A72">
        <v>68</v>
      </c>
      <c r="B72" s="99">
        <v>2</v>
      </c>
      <c r="C72" s="13">
        <v>69</v>
      </c>
      <c r="D72" s="82" t="s">
        <v>449</v>
      </c>
      <c r="E72" s="4" t="s">
        <v>5</v>
      </c>
      <c r="F72" s="281">
        <v>55.88</v>
      </c>
      <c r="G72" s="281">
        <v>45.72</v>
      </c>
      <c r="H72" s="281">
        <v>2554.8335999999999</v>
      </c>
      <c r="I72" s="3"/>
      <c r="J72" s="8">
        <v>1874</v>
      </c>
      <c r="K72" s="52" t="s">
        <v>246</v>
      </c>
      <c r="L72" s="45">
        <v>5</v>
      </c>
      <c r="M72" s="12">
        <v>5</v>
      </c>
      <c r="N72" s="46"/>
      <c r="O72" s="307">
        <v>2</v>
      </c>
      <c r="P72" s="308">
        <v>12</v>
      </c>
      <c r="Q72" s="308">
        <v>6</v>
      </c>
      <c r="R72" s="191"/>
    </row>
    <row r="73" spans="1:18" x14ac:dyDescent="0.25">
      <c r="A73">
        <v>69</v>
      </c>
      <c r="B73" s="99">
        <v>69</v>
      </c>
      <c r="C73" s="13">
        <v>69</v>
      </c>
      <c r="D73" s="82" t="s">
        <v>112</v>
      </c>
      <c r="E73" s="4" t="s">
        <v>121</v>
      </c>
      <c r="F73" s="281">
        <v>83.820000000000007</v>
      </c>
      <c r="G73" s="281">
        <v>45.72</v>
      </c>
      <c r="H73" s="281">
        <v>3832.2504000000004</v>
      </c>
      <c r="I73" s="3">
        <v>1871</v>
      </c>
      <c r="J73" s="8">
        <v>1871</v>
      </c>
      <c r="K73" s="52" t="s">
        <v>225</v>
      </c>
      <c r="L73" s="45">
        <v>65</v>
      </c>
      <c r="M73" s="12"/>
      <c r="N73" s="46"/>
      <c r="O73" s="307">
        <v>17</v>
      </c>
      <c r="P73" s="308">
        <v>6</v>
      </c>
      <c r="Q73" s="308">
        <v>6</v>
      </c>
      <c r="R73" s="191"/>
    </row>
    <row r="74" spans="1:18" x14ac:dyDescent="0.25">
      <c r="A74">
        <v>70</v>
      </c>
      <c r="B74" s="99">
        <v>60</v>
      </c>
      <c r="C74" s="13">
        <v>70</v>
      </c>
      <c r="D74" s="82" t="s">
        <v>23</v>
      </c>
      <c r="E74" s="4" t="s">
        <v>108</v>
      </c>
      <c r="F74" s="281">
        <v>91.44</v>
      </c>
      <c r="G74" s="281">
        <v>55.88</v>
      </c>
      <c r="H74" s="281">
        <v>5109.6671999999999</v>
      </c>
      <c r="I74" s="3"/>
      <c r="J74" s="8">
        <v>1868</v>
      </c>
      <c r="K74" s="52" t="s">
        <v>247</v>
      </c>
      <c r="L74" s="45">
        <v>18</v>
      </c>
      <c r="M74" s="12"/>
      <c r="N74" s="46"/>
      <c r="O74" s="307">
        <v>5</v>
      </c>
      <c r="P74" s="308">
        <v>5</v>
      </c>
      <c r="Q74" s="308"/>
      <c r="R74" s="191"/>
    </row>
    <row r="75" spans="1:18" x14ac:dyDescent="0.25">
      <c r="A75">
        <v>71</v>
      </c>
      <c r="B75" s="99"/>
      <c r="C75" s="13">
        <v>71</v>
      </c>
      <c r="D75" s="82" t="s">
        <v>75</v>
      </c>
      <c r="E75" s="4" t="s">
        <v>248</v>
      </c>
      <c r="F75" s="281">
        <v>35.56</v>
      </c>
      <c r="G75" s="281">
        <v>25.4</v>
      </c>
      <c r="H75" s="281">
        <v>903.22400000000005</v>
      </c>
      <c r="I75" s="3">
        <v>1869</v>
      </c>
      <c r="J75" s="8">
        <v>1869</v>
      </c>
      <c r="K75" s="52" t="s">
        <v>225</v>
      </c>
      <c r="L75" s="45">
        <v>10</v>
      </c>
      <c r="M75" s="12">
        <v>10</v>
      </c>
      <c r="N75" s="46"/>
      <c r="O75" s="307"/>
      <c r="P75" s="308"/>
      <c r="Q75" s="308"/>
      <c r="R75" s="192"/>
    </row>
    <row r="76" spans="1:18" x14ac:dyDescent="0.25">
      <c r="A76">
        <v>72</v>
      </c>
      <c r="B76" s="99">
        <v>38</v>
      </c>
      <c r="C76" s="13">
        <v>72</v>
      </c>
      <c r="D76" s="2" t="s">
        <v>69</v>
      </c>
      <c r="E76" s="4" t="s">
        <v>70</v>
      </c>
      <c r="F76" s="281">
        <v>35.56</v>
      </c>
      <c r="G76" s="281">
        <v>30.48</v>
      </c>
      <c r="H76" s="281">
        <v>1083.8688000000002</v>
      </c>
      <c r="I76" s="3">
        <v>1862</v>
      </c>
      <c r="J76" s="8">
        <v>1862</v>
      </c>
      <c r="K76" s="52" t="s">
        <v>232</v>
      </c>
      <c r="L76" s="45">
        <v>20</v>
      </c>
      <c r="M76" s="12"/>
      <c r="N76" s="46"/>
      <c r="O76" s="307">
        <v>1</v>
      </c>
      <c r="P76" s="308">
        <v>15</v>
      </c>
      <c r="Q76" s="308"/>
      <c r="R76" s="191"/>
    </row>
    <row r="77" spans="1:18" x14ac:dyDescent="0.25">
      <c r="A77">
        <v>73</v>
      </c>
      <c r="B77" s="99" t="s">
        <v>187</v>
      </c>
      <c r="C77" s="13">
        <v>73</v>
      </c>
      <c r="D77" s="2" t="s">
        <v>183</v>
      </c>
      <c r="E77" s="4" t="s">
        <v>188</v>
      </c>
      <c r="F77" s="281">
        <v>30.48</v>
      </c>
      <c r="G77" s="281">
        <v>25.4</v>
      </c>
      <c r="H77" s="281">
        <v>774.19200000000001</v>
      </c>
      <c r="I77" s="3"/>
      <c r="J77" s="8">
        <v>1868</v>
      </c>
      <c r="K77" s="52" t="s">
        <v>225</v>
      </c>
      <c r="L77" s="45"/>
      <c r="M77" s="12"/>
      <c r="N77" s="46"/>
      <c r="O77" s="307">
        <v>1</v>
      </c>
      <c r="P77" s="308">
        <v>11</v>
      </c>
      <c r="Q77" s="308">
        <v>6</v>
      </c>
      <c r="R77" s="191"/>
    </row>
    <row r="78" spans="1:18" x14ac:dyDescent="0.25">
      <c r="A78">
        <v>74</v>
      </c>
      <c r="B78" s="99">
        <v>55</v>
      </c>
      <c r="C78" s="13">
        <v>74</v>
      </c>
      <c r="D78" s="2" t="s">
        <v>14</v>
      </c>
      <c r="E78" s="4" t="s">
        <v>98</v>
      </c>
      <c r="F78" s="281">
        <v>33.020000000000003</v>
      </c>
      <c r="G78" s="281">
        <v>27.94</v>
      </c>
      <c r="H78" s="281">
        <v>922.57880000000011</v>
      </c>
      <c r="I78" s="3"/>
      <c r="J78" s="8">
        <v>1871</v>
      </c>
      <c r="K78" s="52" t="s">
        <v>250</v>
      </c>
      <c r="L78" s="45">
        <v>10</v>
      </c>
      <c r="M78" s="12"/>
      <c r="N78" s="46"/>
      <c r="O78" s="307">
        <v>8</v>
      </c>
      <c r="P78" s="308">
        <v>8</v>
      </c>
      <c r="Q78" s="308"/>
      <c r="R78" s="191"/>
    </row>
    <row r="79" spans="1:18" x14ac:dyDescent="0.25">
      <c r="A79">
        <v>75</v>
      </c>
      <c r="B79" s="99">
        <v>92</v>
      </c>
      <c r="C79" s="13">
        <v>75</v>
      </c>
      <c r="D79" s="2" t="s">
        <v>155</v>
      </c>
      <c r="E79" s="4" t="s">
        <v>156</v>
      </c>
      <c r="F79" s="281">
        <v>76.2</v>
      </c>
      <c r="G79" s="281">
        <v>50.8</v>
      </c>
      <c r="H79" s="281">
        <v>3870.96</v>
      </c>
      <c r="I79" s="3">
        <v>1875</v>
      </c>
      <c r="J79" s="8">
        <v>1875</v>
      </c>
      <c r="K79" s="52" t="s">
        <v>251</v>
      </c>
      <c r="L79" s="45">
        <v>200</v>
      </c>
      <c r="M79" s="12"/>
      <c r="N79" s="46"/>
      <c r="O79" s="307">
        <v>24</v>
      </c>
      <c r="P79" s="308">
        <v>3</v>
      </c>
      <c r="Q79" s="308"/>
      <c r="R79" s="191"/>
    </row>
    <row r="80" spans="1:18" x14ac:dyDescent="0.25">
      <c r="A80">
        <v>76</v>
      </c>
      <c r="B80" s="99">
        <v>87</v>
      </c>
      <c r="C80" s="13">
        <v>76</v>
      </c>
      <c r="D80" s="2" t="s">
        <v>145</v>
      </c>
      <c r="E80" s="4" t="s">
        <v>146</v>
      </c>
      <c r="F80" s="281">
        <v>40.64</v>
      </c>
      <c r="G80" s="281">
        <v>30.48</v>
      </c>
      <c r="H80" s="281">
        <v>1238.7072000000001</v>
      </c>
      <c r="I80" s="3">
        <v>1867</v>
      </c>
      <c r="J80" s="8">
        <v>1867</v>
      </c>
      <c r="K80" s="52" t="s">
        <v>225</v>
      </c>
      <c r="L80" s="45">
        <v>15</v>
      </c>
      <c r="M80" s="12">
        <v>15</v>
      </c>
      <c r="N80" s="46"/>
      <c r="O80" s="307">
        <v>17</v>
      </c>
      <c r="P80" s="308">
        <v>17</v>
      </c>
      <c r="Q80" s="308"/>
      <c r="R80" s="191"/>
    </row>
    <row r="81" spans="1:18" x14ac:dyDescent="0.25">
      <c r="A81">
        <v>77</v>
      </c>
      <c r="B81" s="99">
        <v>83</v>
      </c>
      <c r="C81" s="13">
        <v>77</v>
      </c>
      <c r="D81" s="2" t="s">
        <v>32</v>
      </c>
      <c r="E81" s="4" t="s">
        <v>157</v>
      </c>
      <c r="F81" s="281">
        <v>48.26</v>
      </c>
      <c r="G81" s="281">
        <v>40.64</v>
      </c>
      <c r="H81" s="281">
        <v>1961.2864</v>
      </c>
      <c r="I81" s="3">
        <v>1865</v>
      </c>
      <c r="J81" s="8">
        <v>1866</v>
      </c>
      <c r="K81" s="52" t="s">
        <v>225</v>
      </c>
      <c r="L81" s="45">
        <v>35</v>
      </c>
      <c r="M81" s="12"/>
      <c r="N81" s="46"/>
      <c r="O81" s="307">
        <v>3</v>
      </c>
      <c r="P81" s="308">
        <v>13</v>
      </c>
      <c r="Q81" s="308"/>
      <c r="R81" s="191"/>
    </row>
    <row r="82" spans="1:18" x14ac:dyDescent="0.25">
      <c r="A82">
        <v>78</v>
      </c>
      <c r="B82" s="99"/>
      <c r="C82" s="13">
        <v>78</v>
      </c>
      <c r="D82" s="2" t="s">
        <v>252</v>
      </c>
      <c r="E82" s="4" t="s">
        <v>253</v>
      </c>
      <c r="F82" s="281">
        <v>7.62</v>
      </c>
      <c r="G82" s="281">
        <v>6.35</v>
      </c>
      <c r="H82" s="281">
        <v>48.387</v>
      </c>
      <c r="I82" s="3"/>
      <c r="J82" s="8"/>
      <c r="K82" s="52"/>
      <c r="L82" s="45"/>
      <c r="M82" s="12"/>
      <c r="N82" s="46"/>
      <c r="O82" s="307"/>
      <c r="P82" s="308"/>
      <c r="Q82" s="308"/>
      <c r="R82" s="191"/>
    </row>
    <row r="83" spans="1:18" x14ac:dyDescent="0.25">
      <c r="A83">
        <v>79</v>
      </c>
      <c r="B83" s="99"/>
      <c r="C83" s="13">
        <v>79</v>
      </c>
      <c r="D83" s="2" t="s">
        <v>252</v>
      </c>
      <c r="E83" s="4" t="s">
        <v>254</v>
      </c>
      <c r="F83" s="281">
        <v>7.62</v>
      </c>
      <c r="G83" s="281">
        <v>6.35</v>
      </c>
      <c r="H83" s="281">
        <v>48.387</v>
      </c>
      <c r="I83" s="3"/>
      <c r="J83" s="8"/>
      <c r="K83" s="52"/>
      <c r="L83" s="45"/>
      <c r="M83" s="12"/>
      <c r="N83" s="46"/>
      <c r="O83" s="307"/>
      <c r="P83" s="308"/>
      <c r="Q83" s="308"/>
      <c r="R83" s="191"/>
    </row>
    <row r="84" spans="1:18" ht="15.75" thickBot="1" x14ac:dyDescent="0.3">
      <c r="A84">
        <v>80</v>
      </c>
      <c r="B84" s="100">
        <v>3</v>
      </c>
      <c r="C84" s="101">
        <v>80</v>
      </c>
      <c r="D84" s="102" t="s">
        <v>449</v>
      </c>
      <c r="E84" s="103" t="s">
        <v>6</v>
      </c>
      <c r="F84" s="286">
        <v>33.020000000000003</v>
      </c>
      <c r="G84" s="286">
        <v>25.4</v>
      </c>
      <c r="H84" s="286">
        <v>838.70800000000008</v>
      </c>
      <c r="I84" s="105"/>
      <c r="J84" s="107">
        <v>1876</v>
      </c>
      <c r="K84" s="200" t="s">
        <v>255</v>
      </c>
      <c r="L84" s="108">
        <v>1</v>
      </c>
      <c r="M84" s="47"/>
      <c r="N84" s="48"/>
      <c r="O84" s="309">
        <v>1</v>
      </c>
      <c r="P84" s="310">
        <v>10</v>
      </c>
      <c r="Q84" s="310"/>
      <c r="R84" s="193"/>
    </row>
    <row r="85" spans="1:18" x14ac:dyDescent="0.25">
      <c r="A85">
        <v>81</v>
      </c>
      <c r="B85" s="89">
        <v>37</v>
      </c>
      <c r="C85" s="90">
        <v>81</v>
      </c>
      <c r="D85" s="91" t="s">
        <v>67</v>
      </c>
      <c r="E85" s="92" t="s">
        <v>68</v>
      </c>
      <c r="F85" s="284">
        <v>40.64</v>
      </c>
      <c r="G85" s="284">
        <v>25.4</v>
      </c>
      <c r="H85" s="284">
        <v>1032.2559999999999</v>
      </c>
      <c r="I85" s="94">
        <v>1856</v>
      </c>
      <c r="J85" s="96">
        <v>1856</v>
      </c>
      <c r="K85" s="199" t="s">
        <v>225</v>
      </c>
      <c r="L85" s="97">
        <v>5</v>
      </c>
      <c r="M85" s="23"/>
      <c r="N85" s="40"/>
      <c r="O85" s="305">
        <v>1</v>
      </c>
      <c r="P85" s="306">
        <v>12</v>
      </c>
      <c r="Q85" s="306"/>
      <c r="R85" s="197" t="s">
        <v>406</v>
      </c>
    </row>
    <row r="86" spans="1:18" x14ac:dyDescent="0.25">
      <c r="A86">
        <v>82</v>
      </c>
      <c r="B86" s="99"/>
      <c r="C86" s="13">
        <v>82</v>
      </c>
      <c r="D86" s="2" t="s">
        <v>252</v>
      </c>
      <c r="E86" s="4" t="s">
        <v>256</v>
      </c>
      <c r="F86" s="281">
        <v>33.020000000000003</v>
      </c>
      <c r="G86" s="281">
        <v>22.86</v>
      </c>
      <c r="H86" s="281">
        <v>754.83720000000005</v>
      </c>
      <c r="I86" s="3"/>
      <c r="J86" s="8"/>
      <c r="K86" s="52"/>
      <c r="L86" s="45"/>
      <c r="M86" s="12"/>
      <c r="N86" s="46"/>
      <c r="O86" s="307"/>
      <c r="P86" s="308"/>
      <c r="Q86" s="308"/>
      <c r="R86" s="195"/>
    </row>
    <row r="87" spans="1:18" x14ac:dyDescent="0.25">
      <c r="A87">
        <v>83</v>
      </c>
      <c r="B87" s="99"/>
      <c r="C87" s="13">
        <v>83</v>
      </c>
      <c r="D87" s="2" t="s">
        <v>252</v>
      </c>
      <c r="E87" s="4" t="s">
        <v>258</v>
      </c>
      <c r="F87" s="281">
        <v>33.020000000000003</v>
      </c>
      <c r="G87" s="281">
        <v>22.86</v>
      </c>
      <c r="H87" s="281">
        <v>754.83720000000005</v>
      </c>
      <c r="I87" s="3"/>
      <c r="J87" s="8"/>
      <c r="K87" s="52"/>
      <c r="L87" s="45"/>
      <c r="M87" s="12"/>
      <c r="N87" s="46"/>
      <c r="O87" s="307"/>
      <c r="P87" s="308"/>
      <c r="Q87" s="308"/>
      <c r="R87" s="195"/>
    </row>
    <row r="88" spans="1:18" x14ac:dyDescent="0.25">
      <c r="A88">
        <v>84</v>
      </c>
      <c r="B88" s="99"/>
      <c r="C88" s="13">
        <v>84</v>
      </c>
      <c r="D88" s="2" t="s">
        <v>252</v>
      </c>
      <c r="E88" s="4" t="s">
        <v>257</v>
      </c>
      <c r="F88" s="281">
        <v>30.48</v>
      </c>
      <c r="G88" s="281">
        <v>17.78</v>
      </c>
      <c r="H88" s="281">
        <v>541.9344000000001</v>
      </c>
      <c r="I88" s="3"/>
      <c r="J88" s="8"/>
      <c r="K88" s="52"/>
      <c r="L88" s="45"/>
      <c r="M88" s="12"/>
      <c r="N88" s="46"/>
      <c r="O88" s="307"/>
      <c r="P88" s="308"/>
      <c r="Q88" s="308"/>
      <c r="R88" s="195"/>
    </row>
    <row r="89" spans="1:18" x14ac:dyDescent="0.25">
      <c r="A89">
        <v>85</v>
      </c>
      <c r="B89" s="99">
        <v>30</v>
      </c>
      <c r="C89" s="13">
        <v>85</v>
      </c>
      <c r="D89" s="2" t="s">
        <v>449</v>
      </c>
      <c r="E89" s="4" t="s">
        <v>368</v>
      </c>
      <c r="F89" s="281">
        <v>25.4</v>
      </c>
      <c r="G89" s="281">
        <v>17.78</v>
      </c>
      <c r="H89" s="281">
        <v>451.61200000000002</v>
      </c>
      <c r="I89" s="3"/>
      <c r="J89" s="8"/>
      <c r="K89" s="52"/>
      <c r="L89" s="45"/>
      <c r="M89" s="12"/>
      <c r="N89" s="46"/>
      <c r="O89" s="307">
        <v>1</v>
      </c>
      <c r="P89" s="308">
        <v>1</v>
      </c>
      <c r="Q89" s="308"/>
      <c r="R89" s="195"/>
    </row>
    <row r="90" spans="1:18" x14ac:dyDescent="0.25">
      <c r="A90">
        <v>86</v>
      </c>
      <c r="B90" s="99"/>
      <c r="C90" s="13">
        <v>86</v>
      </c>
      <c r="D90" s="2" t="s">
        <v>252</v>
      </c>
      <c r="E90" s="4" t="s">
        <v>259</v>
      </c>
      <c r="F90" s="281">
        <v>50.8</v>
      </c>
      <c r="G90" s="281">
        <v>33.020000000000003</v>
      </c>
      <c r="H90" s="281">
        <v>1677.4160000000002</v>
      </c>
      <c r="I90" s="3"/>
      <c r="J90" s="8"/>
      <c r="K90" s="52"/>
      <c r="L90" s="45"/>
      <c r="M90" s="12"/>
      <c r="N90" s="46"/>
      <c r="O90" s="307"/>
      <c r="P90" s="308"/>
      <c r="Q90" s="308"/>
      <c r="R90" s="195"/>
    </row>
    <row r="91" spans="1:18" x14ac:dyDescent="0.25">
      <c r="A91">
        <v>87</v>
      </c>
      <c r="B91" s="99"/>
      <c r="C91" s="13">
        <v>87</v>
      </c>
      <c r="D91" s="2" t="s">
        <v>252</v>
      </c>
      <c r="E91" s="4" t="s">
        <v>165</v>
      </c>
      <c r="F91" s="281">
        <v>48.26</v>
      </c>
      <c r="G91" s="281">
        <v>35.56</v>
      </c>
      <c r="H91" s="281">
        <v>1716.1256000000001</v>
      </c>
      <c r="I91" s="3"/>
      <c r="J91" s="8"/>
      <c r="K91" s="52"/>
      <c r="L91" s="45"/>
      <c r="M91" s="12"/>
      <c r="N91" s="46"/>
      <c r="O91" s="307"/>
      <c r="P91" s="308"/>
      <c r="Q91" s="308"/>
      <c r="R91" s="195"/>
    </row>
    <row r="92" spans="1:18" x14ac:dyDescent="0.25">
      <c r="A92">
        <v>88</v>
      </c>
      <c r="B92" s="99">
        <v>19</v>
      </c>
      <c r="C92" s="13">
        <v>88</v>
      </c>
      <c r="D92" s="2" t="s">
        <v>369</v>
      </c>
      <c r="E92" s="4" t="s">
        <v>357</v>
      </c>
      <c r="F92" s="281">
        <v>33.020000000000003</v>
      </c>
      <c r="G92" s="281">
        <v>17.78</v>
      </c>
      <c r="H92" s="281">
        <v>587.0956000000001</v>
      </c>
      <c r="I92" s="3"/>
      <c r="J92" s="8"/>
      <c r="K92" s="52" t="s">
        <v>225</v>
      </c>
      <c r="L92" s="45"/>
      <c r="M92" s="12"/>
      <c r="N92" s="46"/>
      <c r="O92" s="307"/>
      <c r="P92" s="308"/>
      <c r="Q92" s="308"/>
      <c r="R92" s="195"/>
    </row>
    <row r="93" spans="1:18" x14ac:dyDescent="0.25">
      <c r="A93">
        <v>89</v>
      </c>
      <c r="B93" s="99"/>
      <c r="C93" s="13">
        <v>89</v>
      </c>
      <c r="D93" s="2" t="s">
        <v>252</v>
      </c>
      <c r="E93" s="4" t="s">
        <v>358</v>
      </c>
      <c r="F93" s="281">
        <v>35.56</v>
      </c>
      <c r="G93" s="281">
        <v>22.86</v>
      </c>
      <c r="H93" s="281">
        <v>812.90160000000003</v>
      </c>
      <c r="I93" s="3"/>
      <c r="J93" s="8"/>
      <c r="K93" s="52"/>
      <c r="L93" s="45"/>
      <c r="M93" s="12"/>
      <c r="N93" s="46"/>
      <c r="O93" s="307"/>
      <c r="P93" s="308"/>
      <c r="Q93" s="308"/>
      <c r="R93" s="195"/>
    </row>
    <row r="94" spans="1:18" x14ac:dyDescent="0.25">
      <c r="A94">
        <v>90</v>
      </c>
      <c r="B94" s="99">
        <v>23</v>
      </c>
      <c r="C94" s="13">
        <v>90</v>
      </c>
      <c r="D94" s="2" t="s">
        <v>43</v>
      </c>
      <c r="E94" s="4" t="s">
        <v>45</v>
      </c>
      <c r="F94" s="281">
        <v>43.18</v>
      </c>
      <c r="G94" s="281">
        <v>27.94</v>
      </c>
      <c r="H94" s="281">
        <v>1206.4492</v>
      </c>
      <c r="I94" s="3"/>
      <c r="J94" s="8"/>
      <c r="K94" s="52" t="s">
        <v>260</v>
      </c>
      <c r="L94" s="45">
        <v>5</v>
      </c>
      <c r="M94" s="12"/>
      <c r="N94" s="46"/>
      <c r="O94" s="307">
        <v>1</v>
      </c>
      <c r="P94" s="308">
        <v>7</v>
      </c>
      <c r="Q94" s="308"/>
      <c r="R94" s="195"/>
    </row>
    <row r="95" spans="1:18" x14ac:dyDescent="0.25">
      <c r="A95">
        <v>91</v>
      </c>
      <c r="B95" s="99">
        <v>24</v>
      </c>
      <c r="C95" s="13">
        <v>91</v>
      </c>
      <c r="D95" s="2" t="s">
        <v>43</v>
      </c>
      <c r="E95" s="4" t="s">
        <v>360</v>
      </c>
      <c r="F95" s="281">
        <v>27.94</v>
      </c>
      <c r="G95" s="281">
        <v>20.32</v>
      </c>
      <c r="H95" s="281">
        <v>567.74080000000004</v>
      </c>
      <c r="I95" s="3"/>
      <c r="J95" s="8"/>
      <c r="K95" s="52" t="s">
        <v>245</v>
      </c>
      <c r="L95" s="45">
        <v>5</v>
      </c>
      <c r="M95" s="12"/>
      <c r="N95" s="46"/>
      <c r="O95" s="307">
        <v>1</v>
      </c>
      <c r="P95" s="308">
        <v>5</v>
      </c>
      <c r="Q95" s="308"/>
      <c r="R95" s="195"/>
    </row>
    <row r="96" spans="1:18" x14ac:dyDescent="0.25">
      <c r="A96">
        <v>92</v>
      </c>
      <c r="B96" s="99">
        <v>22</v>
      </c>
      <c r="C96" s="13">
        <v>92</v>
      </c>
      <c r="D96" s="2" t="s">
        <v>43</v>
      </c>
      <c r="E96" s="4" t="s">
        <v>359</v>
      </c>
      <c r="F96" s="281">
        <v>27.94</v>
      </c>
      <c r="G96" s="281">
        <v>15.24</v>
      </c>
      <c r="H96" s="281">
        <v>425.80560000000003</v>
      </c>
      <c r="I96" s="3"/>
      <c r="J96" s="8"/>
      <c r="K96" s="52" t="s">
        <v>260</v>
      </c>
      <c r="L96" s="45">
        <v>3</v>
      </c>
      <c r="M96" s="12"/>
      <c r="N96" s="46"/>
      <c r="O96" s="307">
        <v>1</v>
      </c>
      <c r="P96" s="308">
        <v>10</v>
      </c>
      <c r="Q96" s="308"/>
      <c r="R96" s="195"/>
    </row>
    <row r="97" spans="1:18" x14ac:dyDescent="0.25">
      <c r="A97">
        <v>93</v>
      </c>
      <c r="B97" s="99">
        <v>25</v>
      </c>
      <c r="C97" s="13">
        <v>93</v>
      </c>
      <c r="D97" s="2" t="s">
        <v>43</v>
      </c>
      <c r="E97" s="35" t="s">
        <v>362</v>
      </c>
      <c r="F97" s="281">
        <v>27.94</v>
      </c>
      <c r="G97" s="281">
        <v>15.24</v>
      </c>
      <c r="H97" s="281">
        <v>425.80560000000003</v>
      </c>
      <c r="I97" s="3"/>
      <c r="J97" s="8"/>
      <c r="K97" s="52" t="s">
        <v>245</v>
      </c>
      <c r="L97" s="45">
        <v>3</v>
      </c>
      <c r="M97" s="12"/>
      <c r="N97" s="46"/>
      <c r="O97" s="307">
        <v>1</v>
      </c>
      <c r="P97" s="308">
        <v>1</v>
      </c>
      <c r="Q97" s="308"/>
      <c r="R97" s="195"/>
    </row>
    <row r="98" spans="1:18" x14ac:dyDescent="0.25">
      <c r="A98">
        <v>94</v>
      </c>
      <c r="B98" s="99">
        <v>14</v>
      </c>
      <c r="C98" s="13">
        <v>94</v>
      </c>
      <c r="D98" s="2" t="s">
        <v>261</v>
      </c>
      <c r="E98" s="4" t="s">
        <v>263</v>
      </c>
      <c r="F98" s="281">
        <v>25.4</v>
      </c>
      <c r="G98" s="281">
        <v>17.78</v>
      </c>
      <c r="H98" s="281">
        <v>451.61200000000002</v>
      </c>
      <c r="I98" s="3">
        <v>1868</v>
      </c>
      <c r="J98" s="8">
        <v>1868</v>
      </c>
      <c r="K98" s="52" t="s">
        <v>225</v>
      </c>
      <c r="L98" s="45">
        <v>1</v>
      </c>
      <c r="M98" s="12">
        <v>10</v>
      </c>
      <c r="N98" s="46"/>
      <c r="O98" s="307"/>
      <c r="P98" s="308">
        <v>4</v>
      </c>
      <c r="Q98" s="308"/>
      <c r="R98" s="195"/>
    </row>
    <row r="99" spans="1:18" x14ac:dyDescent="0.25">
      <c r="A99">
        <v>95</v>
      </c>
      <c r="B99" s="99"/>
      <c r="C99" s="13">
        <v>95</v>
      </c>
      <c r="D99" s="2" t="s">
        <v>252</v>
      </c>
      <c r="E99" s="4" t="s">
        <v>361</v>
      </c>
      <c r="F99" s="281">
        <v>60.96</v>
      </c>
      <c r="G99" s="281">
        <v>43.18</v>
      </c>
      <c r="H99" s="281">
        <v>2632.2528000000002</v>
      </c>
      <c r="I99" s="3"/>
      <c r="J99" s="8"/>
      <c r="K99" s="52"/>
      <c r="L99" s="45"/>
      <c r="M99" s="12"/>
      <c r="N99" s="46"/>
      <c r="O99" s="307"/>
      <c r="P99" s="308"/>
      <c r="Q99" s="308"/>
      <c r="R99" s="195"/>
    </row>
    <row r="100" spans="1:18" x14ac:dyDescent="0.25">
      <c r="A100">
        <v>96</v>
      </c>
      <c r="B100" s="99"/>
      <c r="C100" s="13">
        <v>96</v>
      </c>
      <c r="D100" s="82" t="s">
        <v>252</v>
      </c>
      <c r="E100" s="4" t="s">
        <v>262</v>
      </c>
      <c r="F100" s="281">
        <v>58.42</v>
      </c>
      <c r="G100" s="281">
        <v>40.64</v>
      </c>
      <c r="H100" s="281">
        <v>2374.1887999999999</v>
      </c>
      <c r="I100" s="3"/>
      <c r="J100" s="8"/>
      <c r="K100" s="52"/>
      <c r="L100" s="45"/>
      <c r="M100" s="12"/>
      <c r="N100" s="46"/>
      <c r="O100" s="307"/>
      <c r="P100" s="308"/>
      <c r="Q100" s="308"/>
      <c r="R100" s="195"/>
    </row>
    <row r="101" spans="1:18" x14ac:dyDescent="0.25">
      <c r="A101">
        <v>97</v>
      </c>
      <c r="B101" s="99"/>
      <c r="C101" s="13">
        <v>97</v>
      </c>
      <c r="D101" s="82" t="s">
        <v>452</v>
      </c>
      <c r="E101" s="4" t="s">
        <v>363</v>
      </c>
      <c r="F101" s="281">
        <v>15.24</v>
      </c>
      <c r="G101" s="281">
        <v>12.7</v>
      </c>
      <c r="H101" s="281">
        <v>193.548</v>
      </c>
      <c r="I101" s="3"/>
      <c r="J101" s="8"/>
      <c r="K101" s="52" t="s">
        <v>245</v>
      </c>
      <c r="L101" s="45">
        <v>1</v>
      </c>
      <c r="M101" s="12"/>
      <c r="N101" s="46"/>
      <c r="O101" s="307"/>
      <c r="P101" s="308"/>
      <c r="Q101" s="308"/>
      <c r="R101" s="195"/>
    </row>
    <row r="102" spans="1:18" ht="15.75" thickBot="1" x14ac:dyDescent="0.3">
      <c r="A102">
        <v>98</v>
      </c>
      <c r="B102" s="100">
        <v>29</v>
      </c>
      <c r="C102" s="101">
        <v>98</v>
      </c>
      <c r="D102" s="322" t="s">
        <v>450</v>
      </c>
      <c r="E102" s="103" t="s">
        <v>53</v>
      </c>
      <c r="F102" s="286">
        <v>15.24</v>
      </c>
      <c r="G102" s="286">
        <v>12.7</v>
      </c>
      <c r="H102" s="286">
        <v>193.548</v>
      </c>
      <c r="I102" s="105">
        <v>1620</v>
      </c>
      <c r="J102" s="107"/>
      <c r="K102" s="200" t="s">
        <v>265</v>
      </c>
      <c r="L102" s="108"/>
      <c r="M102" s="47"/>
      <c r="N102" s="48"/>
      <c r="O102" s="309"/>
      <c r="P102" s="310">
        <v>10</v>
      </c>
      <c r="Q102" s="310"/>
      <c r="R102" s="196"/>
    </row>
    <row r="103" spans="1:18" x14ac:dyDescent="0.25">
      <c r="A103">
        <v>99</v>
      </c>
      <c r="B103" s="89"/>
      <c r="C103" s="90">
        <v>99</v>
      </c>
      <c r="D103" s="320" t="s">
        <v>112</v>
      </c>
      <c r="E103" s="92" t="s">
        <v>203</v>
      </c>
      <c r="F103" s="284">
        <v>0</v>
      </c>
      <c r="G103" s="284">
        <v>0</v>
      </c>
      <c r="H103" s="284">
        <v>0</v>
      </c>
      <c r="I103" s="94">
        <v>1863</v>
      </c>
      <c r="J103" s="96"/>
      <c r="K103" s="199" t="s">
        <v>225</v>
      </c>
      <c r="L103" s="97">
        <v>0</v>
      </c>
      <c r="M103" s="23"/>
      <c r="N103" s="40"/>
      <c r="O103" s="305"/>
      <c r="P103" s="306"/>
      <c r="Q103" s="306"/>
      <c r="R103" s="198" t="s">
        <v>407</v>
      </c>
    </row>
    <row r="104" spans="1:18" x14ac:dyDescent="0.25">
      <c r="A104">
        <v>100</v>
      </c>
      <c r="B104" s="99"/>
      <c r="C104" s="13">
        <v>100</v>
      </c>
      <c r="D104" s="82" t="s">
        <v>112</v>
      </c>
      <c r="E104" s="4" t="s">
        <v>210</v>
      </c>
      <c r="F104" s="281">
        <v>0</v>
      </c>
      <c r="G104" s="281">
        <v>0</v>
      </c>
      <c r="H104" s="281">
        <v>0</v>
      </c>
      <c r="I104" s="3">
        <v>1876</v>
      </c>
      <c r="J104" s="8"/>
      <c r="K104" s="52" t="s">
        <v>225</v>
      </c>
      <c r="L104" s="45">
        <v>0</v>
      </c>
      <c r="M104" s="12"/>
      <c r="N104" s="46"/>
      <c r="O104" s="307"/>
      <c r="P104" s="308"/>
      <c r="Q104" s="308"/>
      <c r="R104" s="189"/>
    </row>
    <row r="105" spans="1:18" x14ac:dyDescent="0.25">
      <c r="A105">
        <v>101</v>
      </c>
      <c r="B105" s="99">
        <v>72</v>
      </c>
      <c r="C105" s="13">
        <v>101</v>
      </c>
      <c r="D105" s="82" t="s">
        <v>112</v>
      </c>
      <c r="E105" s="4" t="s">
        <v>123</v>
      </c>
      <c r="F105" s="281">
        <v>0</v>
      </c>
      <c r="G105" s="281">
        <v>0</v>
      </c>
      <c r="H105" s="281">
        <v>0</v>
      </c>
      <c r="I105" s="3">
        <v>1866</v>
      </c>
      <c r="J105" s="8"/>
      <c r="K105" s="52"/>
      <c r="L105" s="45"/>
      <c r="M105" s="12"/>
      <c r="N105" s="46"/>
      <c r="O105" s="307">
        <v>5</v>
      </c>
      <c r="P105" s="308">
        <v>15</v>
      </c>
      <c r="Q105" s="308">
        <v>6</v>
      </c>
      <c r="R105" s="189"/>
    </row>
    <row r="106" spans="1:18" x14ac:dyDescent="0.25">
      <c r="A106">
        <v>102</v>
      </c>
      <c r="B106" s="99"/>
      <c r="C106" s="13">
        <v>102</v>
      </c>
      <c r="D106" s="82" t="s">
        <v>112</v>
      </c>
      <c r="E106" s="4" t="s">
        <v>305</v>
      </c>
      <c r="F106" s="281">
        <v>0</v>
      </c>
      <c r="G106" s="281">
        <v>0</v>
      </c>
      <c r="H106" s="281">
        <v>0</v>
      </c>
      <c r="I106" s="3">
        <v>1861</v>
      </c>
      <c r="J106" s="8"/>
      <c r="K106" s="52"/>
      <c r="L106" s="45"/>
      <c r="M106" s="12"/>
      <c r="N106" s="46"/>
      <c r="O106" s="307">
        <v>5</v>
      </c>
      <c r="P106" s="308">
        <v>15</v>
      </c>
      <c r="Q106" s="308">
        <v>6</v>
      </c>
      <c r="R106" s="189"/>
    </row>
    <row r="107" spans="1:18" x14ac:dyDescent="0.25">
      <c r="A107">
        <v>103</v>
      </c>
      <c r="B107" s="99"/>
      <c r="C107" s="13">
        <v>103</v>
      </c>
      <c r="D107" s="280" t="s">
        <v>145</v>
      </c>
      <c r="E107" s="78" t="s">
        <v>268</v>
      </c>
      <c r="F107" s="281">
        <v>0</v>
      </c>
      <c r="G107" s="281">
        <v>0</v>
      </c>
      <c r="H107" s="281">
        <v>0</v>
      </c>
      <c r="I107" s="79">
        <v>1860</v>
      </c>
      <c r="J107" s="80"/>
      <c r="K107" s="159"/>
      <c r="L107" s="45"/>
      <c r="M107" s="12"/>
      <c r="N107" s="46"/>
      <c r="O107" s="307"/>
      <c r="P107" s="308"/>
      <c r="Q107" s="308"/>
      <c r="R107" s="189"/>
    </row>
    <row r="108" spans="1:18" x14ac:dyDescent="0.25">
      <c r="A108">
        <v>104</v>
      </c>
      <c r="B108" s="99">
        <v>6</v>
      </c>
      <c r="C108" s="13">
        <v>104</v>
      </c>
      <c r="D108" s="82" t="s">
        <v>14</v>
      </c>
      <c r="E108" s="4" t="s">
        <v>15</v>
      </c>
      <c r="F108" s="281">
        <v>0</v>
      </c>
      <c r="G108" s="281">
        <v>0</v>
      </c>
      <c r="H108" s="281">
        <v>0</v>
      </c>
      <c r="I108" s="3">
        <v>1867</v>
      </c>
      <c r="J108" s="8">
        <v>1867</v>
      </c>
      <c r="K108" s="52" t="s">
        <v>270</v>
      </c>
      <c r="L108" s="45">
        <v>25</v>
      </c>
      <c r="M108" s="12"/>
      <c r="N108" s="46"/>
      <c r="O108" s="307">
        <v>6</v>
      </c>
      <c r="P108" s="308">
        <v>16</v>
      </c>
      <c r="Q108" s="308">
        <v>6</v>
      </c>
      <c r="R108" s="189"/>
    </row>
    <row r="109" spans="1:18" x14ac:dyDescent="0.25">
      <c r="A109">
        <v>105</v>
      </c>
      <c r="B109" s="99">
        <v>5</v>
      </c>
      <c r="C109" s="13">
        <v>105</v>
      </c>
      <c r="D109" s="82" t="s">
        <v>12</v>
      </c>
      <c r="E109" s="4" t="s">
        <v>13</v>
      </c>
      <c r="F109" s="281">
        <v>0</v>
      </c>
      <c r="G109" s="281">
        <v>0</v>
      </c>
      <c r="H109" s="281">
        <v>0</v>
      </c>
      <c r="I109" s="3">
        <v>1870</v>
      </c>
      <c r="J109" s="8">
        <v>1870</v>
      </c>
      <c r="K109" s="52" t="s">
        <v>232</v>
      </c>
      <c r="L109" s="45">
        <v>10</v>
      </c>
      <c r="M109" s="12"/>
      <c r="N109" s="46"/>
      <c r="O109" s="307">
        <v>6</v>
      </c>
      <c r="P109" s="308">
        <v>6</v>
      </c>
      <c r="Q109" s="308"/>
      <c r="R109" s="189"/>
    </row>
    <row r="110" spans="1:18" x14ac:dyDescent="0.25">
      <c r="A110">
        <v>106</v>
      </c>
      <c r="B110" s="99">
        <v>10</v>
      </c>
      <c r="C110" s="13">
        <v>106</v>
      </c>
      <c r="D110" s="2" t="s">
        <v>18</v>
      </c>
      <c r="E110" s="4" t="s">
        <v>21</v>
      </c>
      <c r="F110" s="281">
        <v>0</v>
      </c>
      <c r="G110" s="281">
        <v>0</v>
      </c>
      <c r="H110" s="281">
        <v>0</v>
      </c>
      <c r="I110" s="3">
        <v>1871</v>
      </c>
      <c r="J110" s="8"/>
      <c r="K110" s="52" t="s">
        <v>225</v>
      </c>
      <c r="L110" s="45">
        <v>0</v>
      </c>
      <c r="M110" s="12"/>
      <c r="N110" s="46"/>
      <c r="O110" s="307">
        <v>1</v>
      </c>
      <c r="P110" s="308">
        <v>1</v>
      </c>
      <c r="Q110" s="308"/>
      <c r="R110" s="189"/>
    </row>
    <row r="111" spans="1:18" x14ac:dyDescent="0.25">
      <c r="A111">
        <v>107</v>
      </c>
      <c r="B111" s="99">
        <v>9</v>
      </c>
      <c r="C111" s="13">
        <v>107</v>
      </c>
      <c r="D111" s="2" t="s">
        <v>18</v>
      </c>
      <c r="E111" s="4" t="s">
        <v>20</v>
      </c>
      <c r="F111" s="281">
        <v>0</v>
      </c>
      <c r="G111" s="281">
        <v>0</v>
      </c>
      <c r="H111" s="281">
        <v>0</v>
      </c>
      <c r="I111" s="3">
        <v>1871</v>
      </c>
      <c r="J111" s="8"/>
      <c r="K111" s="52" t="s">
        <v>272</v>
      </c>
      <c r="L111" s="45">
        <v>0</v>
      </c>
      <c r="M111" s="12"/>
      <c r="N111" s="46"/>
      <c r="O111" s="307">
        <v>1</v>
      </c>
      <c r="P111" s="308">
        <v>1</v>
      </c>
      <c r="Q111" s="308"/>
      <c r="R111" s="189"/>
    </row>
    <row r="112" spans="1:18" x14ac:dyDescent="0.25">
      <c r="A112">
        <v>108</v>
      </c>
      <c r="B112" s="99">
        <v>11</v>
      </c>
      <c r="C112" s="13">
        <v>108</v>
      </c>
      <c r="D112" s="2" t="s">
        <v>23</v>
      </c>
      <c r="E112" s="4" t="s">
        <v>273</v>
      </c>
      <c r="F112" s="281">
        <v>0</v>
      </c>
      <c r="G112" s="281">
        <v>0</v>
      </c>
      <c r="H112" s="281">
        <v>0</v>
      </c>
      <c r="I112" s="3">
        <v>1868</v>
      </c>
      <c r="J112" s="8">
        <v>1868</v>
      </c>
      <c r="K112" s="52" t="s">
        <v>274</v>
      </c>
      <c r="L112" s="45">
        <v>5</v>
      </c>
      <c r="M112" s="12">
        <v>5</v>
      </c>
      <c r="N112" s="46"/>
      <c r="O112" s="307">
        <v>1</v>
      </c>
      <c r="P112" s="308">
        <v>11</v>
      </c>
      <c r="Q112" s="308">
        <v>6</v>
      </c>
      <c r="R112" s="189"/>
    </row>
    <row r="113" spans="1:18" x14ac:dyDescent="0.25">
      <c r="A113">
        <v>109</v>
      </c>
      <c r="B113" s="99">
        <v>12</v>
      </c>
      <c r="C113" s="13">
        <v>109</v>
      </c>
      <c r="D113" s="2" t="s">
        <v>23</v>
      </c>
      <c r="E113" s="4" t="s">
        <v>24</v>
      </c>
      <c r="F113" s="281">
        <v>0</v>
      </c>
      <c r="G113" s="281">
        <v>0</v>
      </c>
      <c r="H113" s="281">
        <v>0</v>
      </c>
      <c r="I113" s="3">
        <v>1868</v>
      </c>
      <c r="J113" s="8">
        <v>1868</v>
      </c>
      <c r="K113" s="52" t="s">
        <v>274</v>
      </c>
      <c r="L113" s="45">
        <v>2</v>
      </c>
      <c r="M113" s="12">
        <v>2</v>
      </c>
      <c r="N113" s="46"/>
      <c r="O113" s="307">
        <v>1</v>
      </c>
      <c r="P113" s="308">
        <v>11</v>
      </c>
      <c r="Q113" s="308">
        <v>6</v>
      </c>
      <c r="R113" s="189"/>
    </row>
    <row r="114" spans="1:18" x14ac:dyDescent="0.25">
      <c r="A114">
        <v>110</v>
      </c>
      <c r="B114" s="99">
        <v>8</v>
      </c>
      <c r="C114" s="13">
        <v>110</v>
      </c>
      <c r="D114" s="2" t="s">
        <v>16</v>
      </c>
      <c r="E114" s="4" t="s">
        <v>22</v>
      </c>
      <c r="F114" s="281">
        <v>0</v>
      </c>
      <c r="G114" s="281">
        <v>0</v>
      </c>
      <c r="H114" s="281">
        <v>0</v>
      </c>
      <c r="I114" s="3">
        <v>1868</v>
      </c>
      <c r="J114" s="8">
        <v>1868</v>
      </c>
      <c r="K114" s="52" t="s">
        <v>225</v>
      </c>
      <c r="L114" s="45">
        <v>8</v>
      </c>
      <c r="M114" s="12">
        <v>8</v>
      </c>
      <c r="N114" s="46"/>
      <c r="O114" s="307">
        <v>6</v>
      </c>
      <c r="P114" s="308">
        <v>16</v>
      </c>
      <c r="Q114" s="308">
        <v>6</v>
      </c>
      <c r="R114" s="189"/>
    </row>
    <row r="115" spans="1:18" x14ac:dyDescent="0.25">
      <c r="A115">
        <v>111</v>
      </c>
      <c r="B115" s="99">
        <v>7</v>
      </c>
      <c r="C115" s="13">
        <v>111</v>
      </c>
      <c r="D115" s="2" t="s">
        <v>16</v>
      </c>
      <c r="E115" s="4" t="s">
        <v>17</v>
      </c>
      <c r="F115" s="281">
        <v>0</v>
      </c>
      <c r="G115" s="281">
        <v>0</v>
      </c>
      <c r="H115" s="281">
        <v>0</v>
      </c>
      <c r="I115" s="3">
        <v>1868</v>
      </c>
      <c r="J115" s="8">
        <v>1868</v>
      </c>
      <c r="K115" s="52" t="s">
        <v>225</v>
      </c>
      <c r="L115" s="45">
        <v>12</v>
      </c>
      <c r="M115" s="12">
        <v>12</v>
      </c>
      <c r="N115" s="46"/>
      <c r="O115" s="307">
        <v>10</v>
      </c>
      <c r="P115" s="308">
        <v>10</v>
      </c>
      <c r="Q115" s="308"/>
      <c r="R115" s="189"/>
    </row>
    <row r="116" spans="1:18" x14ac:dyDescent="0.25">
      <c r="A116">
        <v>112</v>
      </c>
      <c r="B116" s="57"/>
      <c r="C116" s="54">
        <v>112</v>
      </c>
      <c r="D116" s="68" t="s">
        <v>112</v>
      </c>
      <c r="E116" s="55" t="s">
        <v>113</v>
      </c>
      <c r="F116" s="281">
        <v>35.56</v>
      </c>
      <c r="G116" s="281">
        <v>21.59</v>
      </c>
      <c r="H116" s="281">
        <v>767.74040000000002</v>
      </c>
      <c r="I116" s="54"/>
      <c r="J116" s="56"/>
      <c r="K116" s="160"/>
      <c r="L116" s="57"/>
      <c r="M116" s="54"/>
      <c r="N116" s="58"/>
      <c r="O116" s="307"/>
      <c r="P116" s="308"/>
      <c r="Q116" s="308"/>
      <c r="R116" s="189"/>
    </row>
    <row r="117" spans="1:18" x14ac:dyDescent="0.25">
      <c r="A117">
        <v>113</v>
      </c>
      <c r="B117" s="57"/>
      <c r="C117" s="54">
        <v>113</v>
      </c>
      <c r="D117" s="68" t="s">
        <v>112</v>
      </c>
      <c r="E117" s="55" t="s">
        <v>124</v>
      </c>
      <c r="F117" s="281">
        <v>35.56</v>
      </c>
      <c r="G117" s="281">
        <v>21.59</v>
      </c>
      <c r="H117" s="281">
        <v>767.74040000000002</v>
      </c>
      <c r="I117" s="54"/>
      <c r="J117" s="56"/>
      <c r="K117" s="160"/>
      <c r="L117" s="57"/>
      <c r="M117" s="54"/>
      <c r="N117" s="58"/>
      <c r="O117" s="307"/>
      <c r="P117" s="308"/>
      <c r="Q117" s="308"/>
      <c r="R117" s="189"/>
    </row>
    <row r="118" spans="1:18" x14ac:dyDescent="0.25">
      <c r="A118">
        <v>114</v>
      </c>
      <c r="B118" s="99">
        <v>117</v>
      </c>
      <c r="C118" s="13">
        <v>114</v>
      </c>
      <c r="D118" s="2" t="s">
        <v>197</v>
      </c>
      <c r="E118" s="4" t="s">
        <v>364</v>
      </c>
      <c r="F118" s="281">
        <v>25.4</v>
      </c>
      <c r="G118" s="281">
        <v>17.78</v>
      </c>
      <c r="H118" s="281">
        <v>451.61200000000002</v>
      </c>
      <c r="I118" s="3"/>
      <c r="J118" s="8">
        <v>1877</v>
      </c>
      <c r="K118" s="52" t="s">
        <v>275</v>
      </c>
      <c r="L118" s="45">
        <v>2</v>
      </c>
      <c r="M118" s="12">
        <v>2</v>
      </c>
      <c r="N118" s="46"/>
      <c r="O118" s="307">
        <v>3</v>
      </c>
      <c r="P118" s="308">
        <v>3</v>
      </c>
      <c r="Q118" s="308"/>
      <c r="R118" s="189"/>
    </row>
    <row r="119" spans="1:18" x14ac:dyDescent="0.25">
      <c r="A119">
        <v>115</v>
      </c>
      <c r="B119" s="99">
        <v>52</v>
      </c>
      <c r="C119" s="13">
        <v>115</v>
      </c>
      <c r="D119" s="2" t="s">
        <v>91</v>
      </c>
      <c r="E119" s="4" t="s">
        <v>92</v>
      </c>
      <c r="F119" s="281">
        <v>33.020000000000003</v>
      </c>
      <c r="G119" s="281">
        <v>27.94</v>
      </c>
      <c r="H119" s="281">
        <v>922.57880000000011</v>
      </c>
      <c r="I119" s="3"/>
      <c r="J119" s="8">
        <v>1877</v>
      </c>
      <c r="K119" s="52" t="s">
        <v>225</v>
      </c>
      <c r="L119" s="45">
        <v>20</v>
      </c>
      <c r="M119" s="12"/>
      <c r="N119" s="46"/>
      <c r="O119" s="307">
        <v>5</v>
      </c>
      <c r="P119" s="308">
        <v>5</v>
      </c>
      <c r="Q119" s="308"/>
      <c r="R119" s="189"/>
    </row>
    <row r="120" spans="1:18" x14ac:dyDescent="0.25">
      <c r="A120">
        <v>116</v>
      </c>
      <c r="B120" s="99">
        <v>17</v>
      </c>
      <c r="C120" s="13">
        <v>116</v>
      </c>
      <c r="D120" s="2" t="s">
        <v>35</v>
      </c>
      <c r="E120" s="4" t="s">
        <v>36</v>
      </c>
      <c r="F120" s="281">
        <v>43.18</v>
      </c>
      <c r="G120" s="281">
        <v>30.48</v>
      </c>
      <c r="H120" s="281">
        <v>1316.1264000000001</v>
      </c>
      <c r="I120" s="3"/>
      <c r="J120" s="8">
        <v>1878</v>
      </c>
      <c r="K120" s="52" t="s">
        <v>225</v>
      </c>
      <c r="L120" s="45">
        <v>15</v>
      </c>
      <c r="M120" s="12">
        <v>15</v>
      </c>
      <c r="N120" s="46"/>
      <c r="O120" s="307">
        <v>11</v>
      </c>
      <c r="P120" s="308"/>
      <c r="Q120" s="308">
        <v>6</v>
      </c>
      <c r="R120" s="189"/>
    </row>
    <row r="121" spans="1:18" x14ac:dyDescent="0.25">
      <c r="A121">
        <v>117</v>
      </c>
      <c r="B121" s="99">
        <v>27</v>
      </c>
      <c r="C121" s="13">
        <v>117</v>
      </c>
      <c r="D121" s="82" t="s">
        <v>49</v>
      </c>
      <c r="E121" s="4" t="s">
        <v>50</v>
      </c>
      <c r="F121" s="281">
        <v>48.26</v>
      </c>
      <c r="G121" s="281">
        <v>22.86</v>
      </c>
      <c r="H121" s="281">
        <v>1103.2236</v>
      </c>
      <c r="I121" s="3"/>
      <c r="J121" s="8">
        <v>1879</v>
      </c>
      <c r="K121" s="52" t="s">
        <v>276</v>
      </c>
      <c r="L121" s="45">
        <v>4</v>
      </c>
      <c r="M121" s="12"/>
      <c r="N121" s="46"/>
      <c r="O121" s="307">
        <v>2</v>
      </c>
      <c r="P121" s="308">
        <v>15</v>
      </c>
      <c r="Q121" s="308"/>
      <c r="R121" s="189"/>
    </row>
    <row r="122" spans="1:18" x14ac:dyDescent="0.25">
      <c r="A122">
        <v>118</v>
      </c>
      <c r="B122" s="99">
        <v>26</v>
      </c>
      <c r="C122" s="13">
        <v>118</v>
      </c>
      <c r="D122" s="82" t="s">
        <v>47</v>
      </c>
      <c r="E122" s="4" t="s">
        <v>48</v>
      </c>
      <c r="F122" s="281">
        <v>40.64</v>
      </c>
      <c r="G122" s="281">
        <v>27.94</v>
      </c>
      <c r="H122" s="281">
        <v>1135.4816000000001</v>
      </c>
      <c r="I122" s="3"/>
      <c r="J122" s="8">
        <v>1879</v>
      </c>
      <c r="K122" s="52" t="s">
        <v>276</v>
      </c>
      <c r="L122" s="45">
        <v>4</v>
      </c>
      <c r="M122" s="12"/>
      <c r="N122" s="46"/>
      <c r="O122" s="307">
        <v>2</v>
      </c>
      <c r="P122" s="308">
        <v>10</v>
      </c>
      <c r="Q122" s="308"/>
      <c r="R122" s="189"/>
    </row>
    <row r="123" spans="1:18" x14ac:dyDescent="0.25">
      <c r="A123">
        <v>119</v>
      </c>
      <c r="B123" s="99">
        <v>68</v>
      </c>
      <c r="C123" s="13">
        <v>119</v>
      </c>
      <c r="D123" s="82" t="s">
        <v>112</v>
      </c>
      <c r="E123" s="4" t="s">
        <v>120</v>
      </c>
      <c r="F123" s="281">
        <v>53.34</v>
      </c>
      <c r="G123" s="281">
        <v>38.1</v>
      </c>
      <c r="H123" s="281">
        <v>2032.2540000000001</v>
      </c>
      <c r="I123" s="3">
        <v>1880</v>
      </c>
      <c r="J123" s="8">
        <v>1880</v>
      </c>
      <c r="K123" s="52" t="s">
        <v>225</v>
      </c>
      <c r="L123" s="45">
        <v>15</v>
      </c>
      <c r="M123" s="12">
        <v>15</v>
      </c>
      <c r="N123" s="46"/>
      <c r="O123" s="307">
        <v>6</v>
      </c>
      <c r="P123" s="308">
        <v>16</v>
      </c>
      <c r="Q123" s="308">
        <v>6</v>
      </c>
      <c r="R123" s="189"/>
    </row>
    <row r="124" spans="1:18" x14ac:dyDescent="0.25">
      <c r="A124">
        <v>120</v>
      </c>
      <c r="B124" s="99">
        <v>77</v>
      </c>
      <c r="C124" s="13">
        <v>120</v>
      </c>
      <c r="D124" s="82" t="s">
        <v>112</v>
      </c>
      <c r="E124" s="4" t="s">
        <v>128</v>
      </c>
      <c r="F124" s="281">
        <v>35.56</v>
      </c>
      <c r="G124" s="281">
        <v>25.4</v>
      </c>
      <c r="H124" s="281">
        <v>903.22400000000005</v>
      </c>
      <c r="I124" s="3">
        <v>1880</v>
      </c>
      <c r="J124" s="8">
        <v>1880</v>
      </c>
      <c r="K124" s="52"/>
      <c r="L124" s="45">
        <v>25</v>
      </c>
      <c r="M124" s="12"/>
      <c r="N124" s="46"/>
      <c r="O124" s="307">
        <v>34</v>
      </c>
      <c r="P124" s="308">
        <v>13</v>
      </c>
      <c r="Q124" s="308"/>
      <c r="R124" s="189"/>
    </row>
    <row r="125" spans="1:18" x14ac:dyDescent="0.25">
      <c r="A125">
        <v>121</v>
      </c>
      <c r="B125" s="99"/>
      <c r="C125" s="13">
        <v>121</v>
      </c>
      <c r="D125" s="82" t="s">
        <v>449</v>
      </c>
      <c r="E125" s="4" t="s">
        <v>279</v>
      </c>
      <c r="F125" s="281">
        <v>19.05</v>
      </c>
      <c r="G125" s="281">
        <v>11.43</v>
      </c>
      <c r="H125" s="281">
        <v>217.7415</v>
      </c>
      <c r="I125" s="3"/>
      <c r="J125" s="8">
        <v>1880</v>
      </c>
      <c r="K125" s="52" t="s">
        <v>280</v>
      </c>
      <c r="L125" s="45">
        <v>2</v>
      </c>
      <c r="M125" s="12">
        <v>10</v>
      </c>
      <c r="N125" s="46"/>
      <c r="O125" s="307"/>
      <c r="P125" s="308"/>
      <c r="Q125" s="308"/>
      <c r="R125" s="189"/>
    </row>
    <row r="126" spans="1:18" x14ac:dyDescent="0.25">
      <c r="A126">
        <v>122</v>
      </c>
      <c r="B126" s="99">
        <v>1</v>
      </c>
      <c r="C126" s="13">
        <v>122</v>
      </c>
      <c r="D126" s="2" t="s">
        <v>449</v>
      </c>
      <c r="E126" s="4" t="s">
        <v>4</v>
      </c>
      <c r="F126" s="281">
        <v>68.58</v>
      </c>
      <c r="G126" s="281">
        <v>53.34</v>
      </c>
      <c r="H126" s="281">
        <v>3658.0572000000002</v>
      </c>
      <c r="I126" s="3">
        <v>1788</v>
      </c>
      <c r="J126" s="8">
        <v>1880</v>
      </c>
      <c r="K126" s="52" t="s">
        <v>277</v>
      </c>
      <c r="L126" s="45">
        <v>4</v>
      </c>
      <c r="M126" s="12">
        <v>10</v>
      </c>
      <c r="N126" s="46"/>
      <c r="O126" s="307"/>
      <c r="P126" s="308">
        <v>10</v>
      </c>
      <c r="Q126" s="308">
        <v>6</v>
      </c>
      <c r="R126" s="189"/>
    </row>
    <row r="127" spans="1:18" x14ac:dyDescent="0.25">
      <c r="A127">
        <v>123</v>
      </c>
      <c r="B127" s="99">
        <v>94</v>
      </c>
      <c r="C127" s="13">
        <v>123</v>
      </c>
      <c r="D127" s="2" t="s">
        <v>161</v>
      </c>
      <c r="E127" s="4" t="s">
        <v>162</v>
      </c>
      <c r="F127" s="281">
        <v>0</v>
      </c>
      <c r="G127" s="281">
        <v>0</v>
      </c>
      <c r="H127" s="281">
        <v>0</v>
      </c>
      <c r="I127" s="3">
        <v>1881</v>
      </c>
      <c r="J127" s="8">
        <v>1882</v>
      </c>
      <c r="K127" s="52" t="s">
        <v>284</v>
      </c>
      <c r="L127" s="45">
        <v>2</v>
      </c>
      <c r="M127" s="12"/>
      <c r="N127" s="46"/>
      <c r="O127" s="307">
        <v>2</v>
      </c>
      <c r="P127" s="308">
        <v>2</v>
      </c>
      <c r="Q127" s="308"/>
      <c r="R127" s="189"/>
    </row>
    <row r="128" spans="1:18" x14ac:dyDescent="0.25">
      <c r="A128">
        <v>124</v>
      </c>
      <c r="B128" s="99">
        <v>95</v>
      </c>
      <c r="C128" s="13">
        <v>124</v>
      </c>
      <c r="D128" s="2" t="s">
        <v>161</v>
      </c>
      <c r="E128" s="4" t="s">
        <v>163</v>
      </c>
      <c r="F128" s="281">
        <v>0</v>
      </c>
      <c r="G128" s="281">
        <v>0</v>
      </c>
      <c r="H128" s="281">
        <v>0</v>
      </c>
      <c r="I128" s="3">
        <v>1882</v>
      </c>
      <c r="J128" s="8">
        <v>1882</v>
      </c>
      <c r="K128" s="52" t="s">
        <v>225</v>
      </c>
      <c r="L128" s="45">
        <v>2</v>
      </c>
      <c r="M128" s="12">
        <v>18</v>
      </c>
      <c r="N128" s="46"/>
      <c r="O128" s="307">
        <v>5</v>
      </c>
      <c r="P128" s="308">
        <v>15</v>
      </c>
      <c r="Q128" s="308">
        <v>6</v>
      </c>
      <c r="R128" s="189"/>
    </row>
    <row r="129" spans="1:18" x14ac:dyDescent="0.25">
      <c r="A129">
        <v>125</v>
      </c>
      <c r="B129" s="99">
        <v>98</v>
      </c>
      <c r="C129" s="13">
        <v>125</v>
      </c>
      <c r="D129" s="2" t="s">
        <v>161</v>
      </c>
      <c r="E129" s="4" t="s">
        <v>166</v>
      </c>
      <c r="F129" s="281">
        <v>68.58</v>
      </c>
      <c r="G129" s="281">
        <v>43.18</v>
      </c>
      <c r="H129" s="281">
        <v>2961.2844</v>
      </c>
      <c r="I129" s="3">
        <v>1882</v>
      </c>
      <c r="J129" s="8">
        <v>1882</v>
      </c>
      <c r="K129" s="52" t="s">
        <v>225</v>
      </c>
      <c r="L129" s="45">
        <v>10</v>
      </c>
      <c r="M129" s="12"/>
      <c r="N129" s="46"/>
      <c r="O129" s="307">
        <v>3</v>
      </c>
      <c r="P129" s="308">
        <v>13</v>
      </c>
      <c r="Q129" s="308">
        <v>6</v>
      </c>
      <c r="R129" s="189"/>
    </row>
    <row r="130" spans="1:18" x14ac:dyDescent="0.25">
      <c r="A130">
        <v>126</v>
      </c>
      <c r="B130" s="99">
        <v>99</v>
      </c>
      <c r="C130" s="13">
        <v>126</v>
      </c>
      <c r="D130" s="2" t="s">
        <v>161</v>
      </c>
      <c r="E130" s="4" t="s">
        <v>167</v>
      </c>
      <c r="F130" s="281">
        <v>43.18</v>
      </c>
      <c r="G130" s="281">
        <v>76.2</v>
      </c>
      <c r="H130" s="281">
        <v>3290.3160000000003</v>
      </c>
      <c r="I130" s="3">
        <v>1882</v>
      </c>
      <c r="J130" s="8">
        <v>1882</v>
      </c>
      <c r="K130" s="52" t="s">
        <v>225</v>
      </c>
      <c r="L130" s="45">
        <v>10</v>
      </c>
      <c r="M130" s="12"/>
      <c r="N130" s="46"/>
      <c r="O130" s="307">
        <v>8</v>
      </c>
      <c r="P130" s="308">
        <v>8</v>
      </c>
      <c r="Q130" s="308"/>
      <c r="R130" s="189"/>
    </row>
    <row r="131" spans="1:18" x14ac:dyDescent="0.25">
      <c r="A131">
        <v>127</v>
      </c>
      <c r="B131" s="99">
        <v>96</v>
      </c>
      <c r="C131" s="13">
        <v>127</v>
      </c>
      <c r="D131" s="2" t="s">
        <v>161</v>
      </c>
      <c r="E131" s="4" t="s">
        <v>164</v>
      </c>
      <c r="F131" s="281">
        <v>68.58</v>
      </c>
      <c r="G131" s="281">
        <v>43.18</v>
      </c>
      <c r="H131" s="281">
        <v>2961.2844</v>
      </c>
      <c r="I131" s="3">
        <v>1882</v>
      </c>
      <c r="J131" s="8">
        <v>1882</v>
      </c>
      <c r="K131" s="52" t="s">
        <v>225</v>
      </c>
      <c r="L131" s="45">
        <v>10</v>
      </c>
      <c r="M131" s="12"/>
      <c r="N131" s="46"/>
      <c r="O131" s="307">
        <v>6</v>
      </c>
      <c r="P131" s="308">
        <v>6</v>
      </c>
      <c r="Q131" s="308"/>
      <c r="R131" s="189"/>
    </row>
    <row r="132" spans="1:18" x14ac:dyDescent="0.25">
      <c r="A132">
        <v>128</v>
      </c>
      <c r="B132" s="99">
        <v>97</v>
      </c>
      <c r="C132" s="13">
        <v>128</v>
      </c>
      <c r="D132" s="77" t="s">
        <v>161</v>
      </c>
      <c r="E132" s="78" t="s">
        <v>286</v>
      </c>
      <c r="F132" s="281">
        <v>68.58</v>
      </c>
      <c r="G132" s="281">
        <v>43.18</v>
      </c>
      <c r="H132" s="281">
        <v>2961.2844</v>
      </c>
      <c r="I132" s="79">
        <v>1882</v>
      </c>
      <c r="J132" s="80">
        <v>1882</v>
      </c>
      <c r="K132" s="159"/>
      <c r="L132" s="45">
        <v>14</v>
      </c>
      <c r="M132" s="12"/>
      <c r="N132" s="46"/>
      <c r="O132" s="307">
        <v>6</v>
      </c>
      <c r="P132" s="308">
        <v>16</v>
      </c>
      <c r="Q132" s="308">
        <v>6</v>
      </c>
      <c r="R132" s="189"/>
    </row>
    <row r="133" spans="1:18" x14ac:dyDescent="0.25">
      <c r="A133">
        <v>129</v>
      </c>
      <c r="B133" s="99">
        <v>21</v>
      </c>
      <c r="C133" s="13">
        <v>129</v>
      </c>
      <c r="D133" s="2" t="s">
        <v>40</v>
      </c>
      <c r="E133" s="4" t="s">
        <v>42</v>
      </c>
      <c r="F133" s="281">
        <v>93.98</v>
      </c>
      <c r="G133" s="281">
        <v>83.820000000000007</v>
      </c>
      <c r="H133" s="281">
        <v>7877.4036000000015</v>
      </c>
      <c r="I133" s="3"/>
      <c r="J133" s="8">
        <v>1882</v>
      </c>
      <c r="K133" s="52" t="s">
        <v>287</v>
      </c>
      <c r="L133" s="45">
        <v>100</v>
      </c>
      <c r="M133" s="12"/>
      <c r="N133" s="46"/>
      <c r="O133" s="307">
        <v>63</v>
      </c>
      <c r="P133" s="308"/>
      <c r="Q133" s="308"/>
      <c r="R133" s="189"/>
    </row>
    <row r="134" spans="1:18" x14ac:dyDescent="0.25">
      <c r="A134">
        <v>130</v>
      </c>
      <c r="B134" s="99">
        <v>20</v>
      </c>
      <c r="C134" s="13">
        <v>130</v>
      </c>
      <c r="D134" s="2" t="s">
        <v>40</v>
      </c>
      <c r="E134" s="4" t="s">
        <v>41</v>
      </c>
      <c r="F134" s="281">
        <v>76.2</v>
      </c>
      <c r="G134" s="281">
        <v>76.2</v>
      </c>
      <c r="H134" s="281">
        <v>5806.4400000000005</v>
      </c>
      <c r="I134" s="3"/>
      <c r="J134" s="8">
        <v>1882</v>
      </c>
      <c r="K134" s="52" t="s">
        <v>287</v>
      </c>
      <c r="L134" s="45">
        <v>100</v>
      </c>
      <c r="M134" s="12"/>
      <c r="N134" s="46"/>
      <c r="O134" s="307">
        <v>56</v>
      </c>
      <c r="P134" s="308">
        <v>14</v>
      </c>
      <c r="Q134" s="308"/>
      <c r="R134" s="189"/>
    </row>
    <row r="135" spans="1:18" x14ac:dyDescent="0.25">
      <c r="A135">
        <v>131</v>
      </c>
      <c r="B135" s="99">
        <v>110</v>
      </c>
      <c r="C135" s="13">
        <v>131</v>
      </c>
      <c r="D135" s="82" t="s">
        <v>40</v>
      </c>
      <c r="E135" s="4" t="s">
        <v>179</v>
      </c>
      <c r="F135" s="281">
        <v>30.48</v>
      </c>
      <c r="G135" s="281">
        <v>7.62</v>
      </c>
      <c r="H135" s="281">
        <v>232.2576</v>
      </c>
      <c r="I135" s="3"/>
      <c r="J135" s="8">
        <v>1882</v>
      </c>
      <c r="K135" s="52" t="s">
        <v>288</v>
      </c>
      <c r="L135" s="45">
        <v>5</v>
      </c>
      <c r="M135" s="12"/>
      <c r="N135" s="46"/>
      <c r="O135" s="307">
        <v>8</v>
      </c>
      <c r="P135" s="308">
        <v>18</v>
      </c>
      <c r="Q135" s="308">
        <v>6</v>
      </c>
      <c r="R135" s="189"/>
    </row>
    <row r="136" spans="1:18" x14ac:dyDescent="0.25">
      <c r="A136">
        <v>132</v>
      </c>
      <c r="B136" s="99">
        <v>4</v>
      </c>
      <c r="C136" s="13">
        <v>132</v>
      </c>
      <c r="D136" s="82" t="s">
        <v>19</v>
      </c>
      <c r="E136" s="4" t="s">
        <v>8</v>
      </c>
      <c r="F136" s="281">
        <v>12.7</v>
      </c>
      <c r="G136" s="281">
        <v>38.1</v>
      </c>
      <c r="H136" s="281">
        <v>483.87</v>
      </c>
      <c r="I136" s="3"/>
      <c r="J136" s="8">
        <v>1882</v>
      </c>
      <c r="K136" s="52"/>
      <c r="L136" s="45">
        <v>10</v>
      </c>
      <c r="M136" s="12"/>
      <c r="N136" s="46"/>
      <c r="O136" s="307">
        <v>7</v>
      </c>
      <c r="P136" s="308">
        <v>17</v>
      </c>
      <c r="Q136" s="308">
        <v>6</v>
      </c>
      <c r="R136" s="189"/>
    </row>
    <row r="137" spans="1:18" x14ac:dyDescent="0.25">
      <c r="A137">
        <v>133</v>
      </c>
      <c r="B137" s="99">
        <v>53</v>
      </c>
      <c r="C137" s="13">
        <v>133</v>
      </c>
      <c r="D137" s="82" t="s">
        <v>93</v>
      </c>
      <c r="E137" s="4" t="s">
        <v>94</v>
      </c>
      <c r="F137" s="281">
        <v>0</v>
      </c>
      <c r="G137" s="281">
        <v>0</v>
      </c>
      <c r="H137" s="281">
        <v>0</v>
      </c>
      <c r="I137" s="3">
        <v>1843</v>
      </c>
      <c r="J137" s="8">
        <v>1883</v>
      </c>
      <c r="K137" s="52" t="s">
        <v>289</v>
      </c>
      <c r="L137" s="45">
        <v>40</v>
      </c>
      <c r="M137" s="12"/>
      <c r="N137" s="46"/>
      <c r="O137" s="307">
        <v>11</v>
      </c>
      <c r="P137" s="308">
        <v>11</v>
      </c>
      <c r="Q137" s="308"/>
      <c r="R137" s="189"/>
    </row>
    <row r="138" spans="1:18" x14ac:dyDescent="0.25">
      <c r="A138">
        <v>134</v>
      </c>
      <c r="B138" s="99">
        <v>71</v>
      </c>
      <c r="C138" s="216">
        <v>134</v>
      </c>
      <c r="D138" s="82" t="s">
        <v>112</v>
      </c>
      <c r="E138" s="4" t="s">
        <v>216</v>
      </c>
      <c r="F138" s="281">
        <v>0</v>
      </c>
      <c r="G138" s="281">
        <v>0</v>
      </c>
      <c r="H138" s="281">
        <v>0</v>
      </c>
      <c r="I138" s="3"/>
      <c r="J138" s="8">
        <v>1884</v>
      </c>
      <c r="K138" s="52"/>
      <c r="L138" s="45">
        <v>63</v>
      </c>
      <c r="M138" s="12"/>
      <c r="N138" s="46"/>
      <c r="O138" s="307">
        <v>16</v>
      </c>
      <c r="P138" s="308">
        <v>16</v>
      </c>
      <c r="Q138" s="308"/>
      <c r="R138" s="189"/>
    </row>
    <row r="139" spans="1:18" x14ac:dyDescent="0.25">
      <c r="A139">
        <v>135</v>
      </c>
      <c r="B139" s="99">
        <v>61</v>
      </c>
      <c r="C139" s="216">
        <v>135</v>
      </c>
      <c r="D139" s="82" t="s">
        <v>109</v>
      </c>
      <c r="E139" s="4" t="s">
        <v>110</v>
      </c>
      <c r="F139" s="281">
        <v>0</v>
      </c>
      <c r="G139" s="281">
        <v>0</v>
      </c>
      <c r="H139" s="281">
        <v>0</v>
      </c>
      <c r="I139" s="3"/>
      <c r="J139" s="8">
        <v>1884</v>
      </c>
      <c r="K139" s="52" t="s">
        <v>290</v>
      </c>
      <c r="L139" s="45">
        <v>84</v>
      </c>
      <c r="M139" s="12"/>
      <c r="N139" s="46"/>
      <c r="O139" s="307">
        <v>16</v>
      </c>
      <c r="P139" s="308">
        <v>16</v>
      </c>
      <c r="Q139" s="308"/>
      <c r="R139" s="189"/>
    </row>
    <row r="140" spans="1:18" x14ac:dyDescent="0.25">
      <c r="A140">
        <v>136</v>
      </c>
      <c r="B140" s="99">
        <v>111</v>
      </c>
      <c r="C140" s="216">
        <v>136</v>
      </c>
      <c r="D140" s="82" t="s">
        <v>283</v>
      </c>
      <c r="E140" s="4" t="s">
        <v>180</v>
      </c>
      <c r="F140" s="281">
        <v>0</v>
      </c>
      <c r="G140" s="281">
        <v>0</v>
      </c>
      <c r="H140" s="281">
        <v>0</v>
      </c>
      <c r="I140" s="3"/>
      <c r="J140" s="8">
        <v>1886</v>
      </c>
      <c r="K140" s="52" t="s">
        <v>225</v>
      </c>
      <c r="L140" s="45">
        <v>25</v>
      </c>
      <c r="M140" s="12"/>
      <c r="N140" s="46"/>
      <c r="O140" s="307">
        <v>12</v>
      </c>
      <c r="P140" s="308">
        <v>12</v>
      </c>
      <c r="Q140" s="308"/>
      <c r="R140" s="189"/>
    </row>
    <row r="141" spans="1:18" x14ac:dyDescent="0.25">
      <c r="A141">
        <v>137</v>
      </c>
      <c r="B141" s="99">
        <v>59</v>
      </c>
      <c r="C141" s="216">
        <v>137</v>
      </c>
      <c r="D141" s="2" t="s">
        <v>105</v>
      </c>
      <c r="E141" s="4" t="s">
        <v>106</v>
      </c>
      <c r="F141" s="281">
        <v>0</v>
      </c>
      <c r="G141" s="281">
        <v>0</v>
      </c>
      <c r="H141" s="281">
        <v>0</v>
      </c>
      <c r="I141" s="3"/>
      <c r="J141" s="8">
        <v>1886</v>
      </c>
      <c r="K141" s="52" t="s">
        <v>291</v>
      </c>
      <c r="L141" s="45">
        <v>40</v>
      </c>
      <c r="M141" s="12"/>
      <c r="N141" s="46"/>
      <c r="O141" s="307">
        <v>11</v>
      </c>
      <c r="P141" s="308">
        <v>11</v>
      </c>
      <c r="Q141" s="308"/>
      <c r="R141" s="189"/>
    </row>
    <row r="142" spans="1:18" ht="15.75" thickBot="1" x14ac:dyDescent="0.3">
      <c r="A142">
        <v>138</v>
      </c>
      <c r="B142" s="100"/>
      <c r="C142" s="217">
        <v>138</v>
      </c>
      <c r="D142" s="102" t="s">
        <v>101</v>
      </c>
      <c r="E142" s="103" t="s">
        <v>281</v>
      </c>
      <c r="F142" s="286">
        <v>0</v>
      </c>
      <c r="G142" s="286">
        <v>0</v>
      </c>
      <c r="H142" s="286">
        <v>0</v>
      </c>
      <c r="I142" s="105"/>
      <c r="J142" s="107" t="s">
        <v>282</v>
      </c>
      <c r="K142" s="200"/>
      <c r="L142" s="108"/>
      <c r="M142" s="47"/>
      <c r="N142" s="48"/>
      <c r="O142" s="309"/>
      <c r="P142" s="310"/>
      <c r="Q142" s="310"/>
      <c r="R142" s="190"/>
    </row>
    <row r="143" spans="1:18" x14ac:dyDescent="0.25">
      <c r="A143">
        <v>139</v>
      </c>
      <c r="B143" s="61">
        <v>16</v>
      </c>
      <c r="C143" s="14"/>
      <c r="D143" s="65" t="s">
        <v>32</v>
      </c>
      <c r="E143" s="16" t="s">
        <v>33</v>
      </c>
      <c r="F143" s="156"/>
      <c r="G143" s="156"/>
      <c r="H143" s="156"/>
      <c r="I143" s="15">
        <v>1864</v>
      </c>
      <c r="J143" s="17"/>
      <c r="K143" s="158"/>
      <c r="L143" s="43" t="s">
        <v>29</v>
      </c>
      <c r="M143" s="18"/>
      <c r="N143" s="44"/>
      <c r="O143" s="311">
        <v>11</v>
      </c>
      <c r="P143" s="312">
        <v>11</v>
      </c>
      <c r="Q143" s="312"/>
      <c r="R143" s="14"/>
    </row>
    <row r="144" spans="1:18" x14ac:dyDescent="0.25">
      <c r="A144">
        <v>140</v>
      </c>
      <c r="B144" s="62"/>
      <c r="C144" s="13"/>
      <c r="D144" s="2" t="s">
        <v>130</v>
      </c>
      <c r="E144" s="34" t="s">
        <v>339</v>
      </c>
      <c r="F144" s="156"/>
      <c r="G144" s="156"/>
      <c r="H144" s="156"/>
      <c r="I144" s="3"/>
      <c r="J144" s="8">
        <v>1866</v>
      </c>
      <c r="K144" s="52" t="s">
        <v>340</v>
      </c>
      <c r="L144" s="45">
        <v>21</v>
      </c>
      <c r="M144" s="12"/>
      <c r="N144" s="46"/>
      <c r="O144" s="307"/>
      <c r="P144" s="308"/>
      <c r="Q144" s="308"/>
      <c r="R144" s="13"/>
    </row>
    <row r="145" spans="1:18" x14ac:dyDescent="0.25">
      <c r="A145">
        <v>141</v>
      </c>
      <c r="B145" s="62">
        <v>18</v>
      </c>
      <c r="C145" s="13"/>
      <c r="D145" s="2" t="s">
        <v>37</v>
      </c>
      <c r="E145" s="4" t="s">
        <v>38</v>
      </c>
      <c r="F145" s="156"/>
      <c r="G145" s="156"/>
      <c r="H145" s="156"/>
      <c r="I145" s="3"/>
      <c r="J145" s="8"/>
      <c r="K145" s="52"/>
      <c r="L145" s="45"/>
      <c r="M145" s="12"/>
      <c r="N145" s="46"/>
      <c r="O145" s="307">
        <v>17</v>
      </c>
      <c r="P145" s="308">
        <v>17</v>
      </c>
      <c r="Q145" s="308"/>
      <c r="R145" s="13"/>
    </row>
    <row r="146" spans="1:18" x14ac:dyDescent="0.25">
      <c r="A146">
        <v>142</v>
      </c>
      <c r="B146" s="62">
        <v>28</v>
      </c>
      <c r="C146" s="13"/>
      <c r="D146" s="2" t="s">
        <v>47</v>
      </c>
      <c r="E146" s="4" t="s">
        <v>52</v>
      </c>
      <c r="F146" s="156"/>
      <c r="G146" s="156"/>
      <c r="H146" s="156"/>
      <c r="I146" s="3"/>
      <c r="J146" s="8"/>
      <c r="K146" s="52"/>
      <c r="L146" s="45"/>
      <c r="M146" s="12"/>
      <c r="N146" s="46"/>
      <c r="O146" s="307">
        <v>2</v>
      </c>
      <c r="P146" s="308">
        <v>5</v>
      </c>
      <c r="Q146" s="308"/>
      <c r="R146" s="13"/>
    </row>
    <row r="147" spans="1:18" x14ac:dyDescent="0.25">
      <c r="A147">
        <v>143</v>
      </c>
      <c r="B147" s="62">
        <v>56</v>
      </c>
      <c r="C147" s="13"/>
      <c r="D147" s="2" t="s">
        <v>99</v>
      </c>
      <c r="E147" s="4" t="s">
        <v>100</v>
      </c>
      <c r="F147" s="156"/>
      <c r="G147" s="156"/>
      <c r="H147" s="156"/>
      <c r="I147" s="3"/>
      <c r="J147" s="8"/>
      <c r="K147" s="52"/>
      <c r="L147" s="45"/>
      <c r="M147" s="12"/>
      <c r="N147" s="46"/>
      <c r="O147" s="307">
        <v>1</v>
      </c>
      <c r="P147" s="308">
        <v>1</v>
      </c>
      <c r="Q147" s="308"/>
      <c r="R147" s="13"/>
    </row>
    <row r="148" spans="1:18" x14ac:dyDescent="0.25">
      <c r="A148">
        <v>144</v>
      </c>
      <c r="B148" s="62">
        <v>57</v>
      </c>
      <c r="C148" s="13"/>
      <c r="D148" s="2" t="s">
        <v>101</v>
      </c>
      <c r="E148" s="4" t="s">
        <v>102</v>
      </c>
      <c r="F148" s="156"/>
      <c r="G148" s="156"/>
      <c r="H148" s="156"/>
      <c r="I148" s="3"/>
      <c r="J148" s="8"/>
      <c r="K148" s="52"/>
      <c r="L148" s="45"/>
      <c r="M148" s="12"/>
      <c r="N148" s="46"/>
      <c r="O148" s="307">
        <v>1</v>
      </c>
      <c r="P148" s="308">
        <v>10</v>
      </c>
      <c r="Q148" s="308"/>
      <c r="R148" s="13"/>
    </row>
    <row r="149" spans="1:18" x14ac:dyDescent="0.25">
      <c r="A149">
        <v>145</v>
      </c>
      <c r="B149" s="62"/>
      <c r="C149" s="13"/>
      <c r="D149" s="2" t="s">
        <v>150</v>
      </c>
      <c r="E149" s="4" t="s">
        <v>332</v>
      </c>
      <c r="F149" s="156"/>
      <c r="G149" s="156"/>
      <c r="H149" s="156"/>
      <c r="I149" s="3">
        <v>1870</v>
      </c>
      <c r="J149" s="8"/>
      <c r="K149" s="52" t="s">
        <v>285</v>
      </c>
      <c r="L149" s="45"/>
      <c r="M149" s="12"/>
      <c r="N149" s="46"/>
      <c r="O149" s="307"/>
      <c r="P149" s="308"/>
      <c r="Q149" s="308"/>
      <c r="R149" s="13"/>
    </row>
    <row r="150" spans="1:18" x14ac:dyDescent="0.25">
      <c r="A150">
        <v>146</v>
      </c>
      <c r="B150" s="62"/>
      <c r="C150" s="13"/>
      <c r="D150" s="2" t="s">
        <v>153</v>
      </c>
      <c r="E150" s="4" t="s">
        <v>327</v>
      </c>
      <c r="F150" s="156"/>
      <c r="G150" s="156"/>
      <c r="H150" s="156"/>
      <c r="I150" s="3">
        <v>1863</v>
      </c>
      <c r="J150" s="8"/>
      <c r="K150" s="52"/>
      <c r="L150" s="45">
        <v>157</v>
      </c>
      <c r="M150" s="12">
        <v>10</v>
      </c>
      <c r="N150" s="46"/>
      <c r="O150" s="307">
        <v>157</v>
      </c>
      <c r="P150" s="308">
        <v>10</v>
      </c>
      <c r="Q150" s="308"/>
      <c r="R150" s="13"/>
    </row>
    <row r="151" spans="1:18" x14ac:dyDescent="0.25">
      <c r="A151">
        <v>147</v>
      </c>
      <c r="B151" s="62"/>
      <c r="C151" s="13"/>
      <c r="D151" s="2" t="s">
        <v>150</v>
      </c>
      <c r="E151" s="4" t="s">
        <v>444</v>
      </c>
      <c r="F151" s="33"/>
      <c r="G151" s="33"/>
      <c r="H151" s="33"/>
      <c r="I151" s="3"/>
      <c r="J151" s="8"/>
      <c r="K151" s="8"/>
      <c r="L151" s="45"/>
      <c r="M151" s="12"/>
      <c r="N151" s="46"/>
      <c r="O151" s="307"/>
      <c r="P151" s="308"/>
      <c r="Q151" s="308"/>
      <c r="R151" s="13"/>
    </row>
    <row r="152" spans="1:18" ht="15.75" thickBot="1" x14ac:dyDescent="0.3">
      <c r="B152" s="62"/>
      <c r="C152" s="13"/>
      <c r="D152" s="3"/>
      <c r="E152" s="3"/>
      <c r="F152" s="79"/>
      <c r="G152" s="79"/>
      <c r="H152" s="79"/>
      <c r="I152" s="3"/>
      <c r="J152" s="8"/>
      <c r="K152" s="8"/>
      <c r="L152" s="41">
        <f>(SUM(L5:L151))+16</f>
        <v>5398</v>
      </c>
      <c r="M152" s="47">
        <v>12</v>
      </c>
      <c r="N152" s="48"/>
      <c r="O152" s="315">
        <v>2497</v>
      </c>
      <c r="P152" s="316">
        <v>19</v>
      </c>
      <c r="Q152" s="316">
        <v>18</v>
      </c>
      <c r="R152" s="3"/>
    </row>
    <row r="153" spans="1:18" hidden="1" x14ac:dyDescent="0.25">
      <c r="B153" s="59"/>
      <c r="C153" s="59"/>
      <c r="D153" s="59"/>
      <c r="E153" s="59"/>
      <c r="F153" s="69"/>
      <c r="G153" s="69"/>
      <c r="H153" s="69"/>
      <c r="I153" s="59"/>
      <c r="J153" s="59"/>
      <c r="K153" s="59"/>
      <c r="L153" s="71"/>
      <c r="M153" s="71">
        <f>SUM(M5:M151)</f>
        <v>332</v>
      </c>
      <c r="N153" s="71"/>
      <c r="O153" s="70">
        <f>SUM(O5:O152)</f>
        <v>5100</v>
      </c>
      <c r="P153" s="70">
        <f>SUM(P5:P151)</f>
        <v>1049</v>
      </c>
      <c r="Q153" s="70">
        <f>SUM(Q5:Q151)</f>
        <v>162</v>
      </c>
    </row>
    <row r="154" spans="1:18" hidden="1" x14ac:dyDescent="0.25">
      <c r="B154" s="59"/>
      <c r="C154" s="59"/>
      <c r="D154" s="59"/>
      <c r="E154" s="59"/>
      <c r="F154" s="69"/>
      <c r="G154" s="69"/>
      <c r="H154" s="69"/>
      <c r="I154" s="59"/>
      <c r="J154" s="59"/>
      <c r="K154" s="59"/>
      <c r="L154" s="71"/>
      <c r="M154" s="71"/>
      <c r="N154" s="71"/>
      <c r="O154" s="72">
        <f>P153/20</f>
        <v>52.45</v>
      </c>
      <c r="P154" s="70"/>
      <c r="Q154" s="70"/>
    </row>
    <row r="155" spans="1:18" hidden="1" x14ac:dyDescent="0.25">
      <c r="B155" s="59"/>
      <c r="C155" s="59"/>
      <c r="D155" s="59"/>
      <c r="E155" s="59"/>
      <c r="F155" s="69"/>
      <c r="G155" s="69"/>
      <c r="H155" s="69"/>
      <c r="I155" s="59"/>
      <c r="J155" s="59"/>
      <c r="K155" s="59"/>
      <c r="L155" s="71"/>
      <c r="M155" s="71"/>
      <c r="N155" s="71"/>
      <c r="O155" s="70"/>
      <c r="P155" s="70"/>
      <c r="Q155" s="70"/>
    </row>
    <row r="156" spans="1:18" hidden="1" x14ac:dyDescent="0.25">
      <c r="B156" s="59"/>
      <c r="C156" s="59"/>
      <c r="D156" s="59"/>
      <c r="E156" s="59"/>
      <c r="F156" s="69"/>
      <c r="G156" s="69"/>
      <c r="H156" s="69"/>
      <c r="I156" s="59"/>
      <c r="J156" s="59"/>
      <c r="K156" s="59"/>
      <c r="L156" s="71"/>
      <c r="M156" s="71"/>
      <c r="N156" s="71"/>
      <c r="O156" s="70"/>
      <c r="P156" s="70"/>
      <c r="Q156" s="70"/>
    </row>
    <row r="157" spans="1:18" x14ac:dyDescent="0.25">
      <c r="B157" s="7"/>
      <c r="C157" s="7"/>
    </row>
    <row r="158" spans="1:18" x14ac:dyDescent="0.25">
      <c r="E158" s="1"/>
    </row>
    <row r="159" spans="1:18" x14ac:dyDescent="0.25">
      <c r="E159" s="1"/>
    </row>
    <row r="160" spans="1:18" x14ac:dyDescent="0.25">
      <c r="E160" s="1"/>
    </row>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8CC6-2BC1-4104-BE4B-AEFE247DA7E7}">
  <dimension ref="A1:Y158"/>
  <sheetViews>
    <sheetView zoomScale="80" zoomScaleNormal="80" workbookViewId="0">
      <selection activeCell="AK31" sqref="AK31"/>
    </sheetView>
  </sheetViews>
  <sheetFormatPr defaultRowHeight="15" x14ac:dyDescent="0.25"/>
  <cols>
    <col min="1" max="3" width="5.28515625" customWidth="1"/>
    <col min="4" max="4" width="17.85546875" customWidth="1"/>
    <col min="5" max="5" width="39.5703125" customWidth="1"/>
    <col min="6" max="6" width="15" customWidth="1"/>
    <col min="7" max="8" width="5.7109375" customWidth="1"/>
    <col min="9" max="9" width="14.28515625" customWidth="1"/>
    <col min="10" max="10" width="6.42578125" customWidth="1"/>
    <col min="11" max="11" width="4.42578125" customWidth="1"/>
    <col min="12" max="12" width="3.42578125" customWidth="1"/>
    <col min="13" max="13" width="6.140625" hidden="1" customWidth="1"/>
    <col min="14" max="14" width="5.5703125" hidden="1" customWidth="1"/>
    <col min="15" max="15" width="4.42578125" hidden="1" customWidth="1"/>
    <col min="16" max="18" width="9.140625" hidden="1" customWidth="1"/>
    <col min="19" max="19" width="5" customWidth="1"/>
    <col min="21" max="21" width="5.85546875" customWidth="1"/>
    <col min="22" max="22" width="6.85546875" customWidth="1"/>
    <col min="23" max="23" width="6.140625" customWidth="1"/>
    <col min="24" max="24" width="3.42578125" bestFit="1" customWidth="1"/>
    <col min="25" max="25" width="8.5703125" bestFit="1" customWidth="1"/>
  </cols>
  <sheetData>
    <row r="1" spans="1:25" ht="18.75" x14ac:dyDescent="0.3">
      <c r="A1" s="5" t="s">
        <v>477</v>
      </c>
      <c r="B1" s="5"/>
      <c r="C1" s="5"/>
    </row>
    <row r="2" spans="1:25" ht="15.75" thickBot="1" x14ac:dyDescent="0.3"/>
    <row r="3" spans="1:25" x14ac:dyDescent="0.25">
      <c r="B3" s="63" t="s">
        <v>292</v>
      </c>
      <c r="C3" s="19" t="s">
        <v>218</v>
      </c>
      <c r="D3" s="10" t="s">
        <v>0</v>
      </c>
      <c r="E3" s="10" t="s">
        <v>1</v>
      </c>
      <c r="F3" s="29" t="s">
        <v>30</v>
      </c>
      <c r="G3" s="20" t="s">
        <v>2</v>
      </c>
      <c r="H3" s="21" t="s">
        <v>219</v>
      </c>
      <c r="I3" s="21" t="s">
        <v>221</v>
      </c>
      <c r="J3" s="39" t="s">
        <v>222</v>
      </c>
      <c r="K3" s="23"/>
      <c r="L3" s="40"/>
      <c r="M3" s="36" t="s">
        <v>223</v>
      </c>
      <c r="N3" s="22"/>
      <c r="O3" s="22"/>
      <c r="T3" s="153" t="s">
        <v>351</v>
      </c>
      <c r="U3" s="154"/>
      <c r="V3" s="154"/>
      <c r="W3" s="154"/>
    </row>
    <row r="4" spans="1:25" ht="15.75" thickBot="1" x14ac:dyDescent="0.3">
      <c r="B4" s="64" t="s">
        <v>3</v>
      </c>
      <c r="C4" s="24"/>
      <c r="D4" s="25"/>
      <c r="E4" s="25"/>
      <c r="F4" s="30"/>
      <c r="G4" s="26" t="s">
        <v>220</v>
      </c>
      <c r="H4" s="27" t="s">
        <v>221</v>
      </c>
      <c r="I4" s="27" t="s">
        <v>224</v>
      </c>
      <c r="J4" s="41" t="s">
        <v>9</v>
      </c>
      <c r="K4" s="28" t="s">
        <v>10</v>
      </c>
      <c r="L4" s="42" t="s">
        <v>11</v>
      </c>
      <c r="M4" s="37" t="s">
        <v>9</v>
      </c>
      <c r="N4" s="28" t="s">
        <v>10</v>
      </c>
      <c r="O4" s="28" t="s">
        <v>11</v>
      </c>
      <c r="P4" s="246" t="s">
        <v>9</v>
      </c>
      <c r="Q4" s="77" t="s">
        <v>10</v>
      </c>
      <c r="R4" s="77" t="s">
        <v>11</v>
      </c>
      <c r="T4" s="151" t="s">
        <v>353</v>
      </c>
      <c r="U4" s="151" t="s">
        <v>3</v>
      </c>
      <c r="V4" s="151" t="s">
        <v>352</v>
      </c>
      <c r="W4" s="151"/>
    </row>
    <row r="5" spans="1:25" ht="15.75" thickBot="1" x14ac:dyDescent="0.3">
      <c r="A5">
        <v>1</v>
      </c>
      <c r="B5" s="230">
        <v>37</v>
      </c>
      <c r="C5" s="231">
        <v>81</v>
      </c>
      <c r="D5" s="232" t="s">
        <v>67</v>
      </c>
      <c r="E5" s="233" t="s">
        <v>68</v>
      </c>
      <c r="F5" s="234"/>
      <c r="G5" s="235">
        <v>1856</v>
      </c>
      <c r="H5" s="236">
        <v>1856</v>
      </c>
      <c r="I5" s="237" t="s">
        <v>225</v>
      </c>
      <c r="J5" s="238">
        <v>5</v>
      </c>
      <c r="K5" s="239"/>
      <c r="L5" s="240"/>
      <c r="M5" s="241">
        <v>1</v>
      </c>
      <c r="N5" s="239">
        <v>12</v>
      </c>
      <c r="O5" s="239"/>
      <c r="P5" s="205">
        <v>5</v>
      </c>
      <c r="Q5" s="79"/>
      <c r="R5" s="79"/>
      <c r="T5" s="218"/>
      <c r="U5" s="218"/>
      <c r="V5" s="218" t="s">
        <v>9</v>
      </c>
      <c r="W5" s="218" t="s">
        <v>10</v>
      </c>
    </row>
    <row r="6" spans="1:25" x14ac:dyDescent="0.25">
      <c r="A6">
        <f>A5+1</f>
        <v>2</v>
      </c>
      <c r="B6" s="89">
        <v>47</v>
      </c>
      <c r="C6" s="90">
        <v>24</v>
      </c>
      <c r="D6" s="91" t="s">
        <v>75</v>
      </c>
      <c r="E6" s="92" t="s">
        <v>84</v>
      </c>
      <c r="F6" s="93"/>
      <c r="G6" s="94"/>
      <c r="H6" s="95">
        <v>1858</v>
      </c>
      <c r="I6" s="96" t="s">
        <v>225</v>
      </c>
      <c r="J6" s="97">
        <v>38</v>
      </c>
      <c r="K6" s="23">
        <v>10</v>
      </c>
      <c r="L6" s="40"/>
      <c r="M6" s="98">
        <v>7</v>
      </c>
      <c r="N6" s="23">
        <v>17</v>
      </c>
      <c r="O6" s="23">
        <v>6</v>
      </c>
      <c r="P6" s="205">
        <v>91</v>
      </c>
      <c r="Q6" s="79">
        <v>5</v>
      </c>
      <c r="R6" s="79"/>
      <c r="T6" s="221">
        <v>1856</v>
      </c>
      <c r="U6" s="222">
        <v>1</v>
      </c>
      <c r="V6" s="222">
        <v>5</v>
      </c>
      <c r="W6" s="223"/>
    </row>
    <row r="7" spans="1:25" ht="15.75" thickBot="1" x14ac:dyDescent="0.3">
      <c r="A7">
        <f t="shared" ref="A7:A70" si="0">A6+1</f>
        <v>3</v>
      </c>
      <c r="B7" s="100">
        <v>101</v>
      </c>
      <c r="C7" s="101">
        <v>63</v>
      </c>
      <c r="D7" s="102" t="s">
        <v>170</v>
      </c>
      <c r="E7" s="103" t="s">
        <v>171</v>
      </c>
      <c r="F7" s="104"/>
      <c r="G7" s="105"/>
      <c r="H7" s="106">
        <v>1858</v>
      </c>
      <c r="I7" s="107" t="s">
        <v>225</v>
      </c>
      <c r="J7" s="108">
        <v>52</v>
      </c>
      <c r="K7" s="47">
        <v>15</v>
      </c>
      <c r="L7" s="48"/>
      <c r="M7" s="109">
        <v>25</v>
      </c>
      <c r="N7" s="47">
        <v>4</v>
      </c>
      <c r="O7" s="47"/>
      <c r="T7" s="224">
        <f>T6+1</f>
        <v>1857</v>
      </c>
      <c r="U7" s="152">
        <v>0</v>
      </c>
      <c r="V7" s="152">
        <v>0</v>
      </c>
      <c r="W7" s="225"/>
    </row>
    <row r="8" spans="1:25" ht="15.75" thickBot="1" x14ac:dyDescent="0.3">
      <c r="A8">
        <f t="shared" si="0"/>
        <v>4</v>
      </c>
      <c r="B8" s="173">
        <v>42</v>
      </c>
      <c r="C8" s="174">
        <v>58</v>
      </c>
      <c r="D8" s="175" t="s">
        <v>75</v>
      </c>
      <c r="E8" s="176" t="s">
        <v>76</v>
      </c>
      <c r="F8" s="177"/>
      <c r="G8" s="178">
        <v>1859</v>
      </c>
      <c r="H8" s="242">
        <v>1859</v>
      </c>
      <c r="I8" s="243" t="s">
        <v>225</v>
      </c>
      <c r="J8" s="244">
        <v>86</v>
      </c>
      <c r="K8" s="161">
        <v>10</v>
      </c>
      <c r="L8" s="162"/>
      <c r="M8" s="245">
        <v>15</v>
      </c>
      <c r="N8" s="161">
        <v>15</v>
      </c>
      <c r="O8" s="161"/>
      <c r="P8">
        <v>86</v>
      </c>
      <c r="Q8" s="70">
        <v>10</v>
      </c>
      <c r="T8" s="224">
        <f t="shared" ref="T8:T42" si="1">T7+1</f>
        <v>1858</v>
      </c>
      <c r="U8" s="152">
        <v>2</v>
      </c>
      <c r="V8" s="152">
        <v>91</v>
      </c>
      <c r="W8" s="225">
        <v>5</v>
      </c>
    </row>
    <row r="9" spans="1:25" ht="15.75" thickBot="1" x14ac:dyDescent="0.3">
      <c r="A9">
        <f t="shared" si="0"/>
        <v>5</v>
      </c>
      <c r="B9" s="89">
        <v>43</v>
      </c>
      <c r="C9" s="90">
        <v>21</v>
      </c>
      <c r="D9" s="91" t="s">
        <v>75</v>
      </c>
      <c r="E9" s="92" t="s">
        <v>78</v>
      </c>
      <c r="F9" s="93"/>
      <c r="G9" s="94">
        <v>1860</v>
      </c>
      <c r="H9" s="95">
        <v>1860</v>
      </c>
      <c r="I9" s="96" t="s">
        <v>225</v>
      </c>
      <c r="J9" s="97">
        <v>86</v>
      </c>
      <c r="K9" s="23">
        <v>10</v>
      </c>
      <c r="L9" s="40"/>
      <c r="M9" s="98">
        <v>11</v>
      </c>
      <c r="N9" s="23">
        <v>11</v>
      </c>
      <c r="O9" s="23"/>
      <c r="P9">
        <v>136</v>
      </c>
      <c r="Q9" s="70">
        <v>10</v>
      </c>
      <c r="T9" s="226">
        <f>T8+1</f>
        <v>1859</v>
      </c>
      <c r="U9" s="227">
        <v>1</v>
      </c>
      <c r="V9" s="227">
        <v>86</v>
      </c>
      <c r="W9" s="228">
        <v>10</v>
      </c>
      <c r="X9" s="229">
        <v>4</v>
      </c>
      <c r="Y9" s="84">
        <f>SUM(V6:V9)</f>
        <v>182</v>
      </c>
    </row>
    <row r="10" spans="1:25" x14ac:dyDescent="0.25">
      <c r="A10">
        <f t="shared" si="0"/>
        <v>6</v>
      </c>
      <c r="B10" s="99">
        <v>19</v>
      </c>
      <c r="C10" s="13">
        <v>88</v>
      </c>
      <c r="D10" s="2" t="s">
        <v>369</v>
      </c>
      <c r="E10" s="4" t="s">
        <v>422</v>
      </c>
      <c r="F10" s="33"/>
      <c r="G10" s="3">
        <v>1860</v>
      </c>
      <c r="H10" s="75" t="s">
        <v>436</v>
      </c>
      <c r="I10" s="8" t="s">
        <v>225</v>
      </c>
      <c r="J10" s="45"/>
      <c r="K10" s="12"/>
      <c r="L10" s="46"/>
      <c r="M10" s="38"/>
      <c r="N10" s="12"/>
      <c r="O10" s="12"/>
      <c r="T10" s="221">
        <f t="shared" si="1"/>
        <v>1860</v>
      </c>
      <c r="U10" s="222">
        <v>4</v>
      </c>
      <c r="V10" s="222">
        <v>236</v>
      </c>
      <c r="W10" s="223">
        <v>10</v>
      </c>
    </row>
    <row r="11" spans="1:25" x14ac:dyDescent="0.25">
      <c r="A11">
        <f t="shared" si="0"/>
        <v>7</v>
      </c>
      <c r="B11" s="99">
        <v>103</v>
      </c>
      <c r="C11" s="13">
        <v>40</v>
      </c>
      <c r="D11" s="2" t="s">
        <v>39</v>
      </c>
      <c r="E11" s="4" t="s">
        <v>8</v>
      </c>
      <c r="F11" s="33"/>
      <c r="G11" s="3">
        <v>1860</v>
      </c>
      <c r="H11" s="75">
        <v>1860</v>
      </c>
      <c r="I11" s="8"/>
      <c r="J11" s="45">
        <v>100</v>
      </c>
      <c r="K11" s="12"/>
      <c r="L11" s="46"/>
      <c r="M11" s="38">
        <v>88</v>
      </c>
      <c r="N11" s="12">
        <v>4</v>
      </c>
      <c r="O11" s="12"/>
      <c r="T11" s="224">
        <f t="shared" si="1"/>
        <v>1861</v>
      </c>
      <c r="U11" s="152">
        <v>1</v>
      </c>
      <c r="V11" s="152">
        <v>50</v>
      </c>
      <c r="W11" s="225"/>
    </row>
    <row r="12" spans="1:25" ht="15.75" thickBot="1" x14ac:dyDescent="0.3">
      <c r="A12">
        <f t="shared" si="0"/>
        <v>8</v>
      </c>
      <c r="B12" s="100">
        <v>88</v>
      </c>
      <c r="C12" s="101">
        <v>62</v>
      </c>
      <c r="D12" s="102" t="s">
        <v>145</v>
      </c>
      <c r="E12" s="103" t="s">
        <v>148</v>
      </c>
      <c r="F12" s="104"/>
      <c r="G12" s="105">
        <v>1860</v>
      </c>
      <c r="H12" s="106">
        <v>1860</v>
      </c>
      <c r="I12" s="107" t="s">
        <v>225</v>
      </c>
      <c r="J12" s="108">
        <v>50</v>
      </c>
      <c r="K12" s="47"/>
      <c r="L12" s="48"/>
      <c r="M12" s="109">
        <v>29</v>
      </c>
      <c r="N12" s="47">
        <v>8</v>
      </c>
      <c r="O12" s="47"/>
      <c r="T12" s="224">
        <f t="shared" si="1"/>
        <v>1862</v>
      </c>
      <c r="U12" s="152">
        <v>5</v>
      </c>
      <c r="V12" s="152">
        <v>239</v>
      </c>
      <c r="W12" s="225">
        <v>10</v>
      </c>
    </row>
    <row r="13" spans="1:25" ht="15.75" thickBot="1" x14ac:dyDescent="0.3">
      <c r="A13">
        <f t="shared" si="0"/>
        <v>9</v>
      </c>
      <c r="B13" s="110">
        <v>102</v>
      </c>
      <c r="C13" s="111">
        <v>50</v>
      </c>
      <c r="D13" s="112" t="s">
        <v>39</v>
      </c>
      <c r="E13" s="113" t="s">
        <v>423</v>
      </c>
      <c r="F13" s="114"/>
      <c r="G13" s="115">
        <v>1860</v>
      </c>
      <c r="H13" s="116">
        <v>1861</v>
      </c>
      <c r="I13" s="117" t="s">
        <v>225</v>
      </c>
      <c r="J13" s="118">
        <v>50</v>
      </c>
      <c r="K13" s="119"/>
      <c r="L13" s="120"/>
      <c r="M13" s="121">
        <v>54</v>
      </c>
      <c r="N13" s="119">
        <v>12</v>
      </c>
      <c r="O13" s="119"/>
      <c r="P13">
        <f>J14+J15+J16+J17+J18</f>
        <v>239</v>
      </c>
      <c r="Q13" s="70">
        <v>10</v>
      </c>
      <c r="T13" s="224">
        <f t="shared" si="1"/>
        <v>1863</v>
      </c>
      <c r="U13" s="152">
        <v>5</v>
      </c>
      <c r="V13" s="152">
        <v>440</v>
      </c>
      <c r="W13" s="225"/>
    </row>
    <row r="14" spans="1:25" x14ac:dyDescent="0.25">
      <c r="A14">
        <f t="shared" si="0"/>
        <v>10</v>
      </c>
      <c r="B14" s="89">
        <v>64</v>
      </c>
      <c r="C14" s="90">
        <v>8</v>
      </c>
      <c r="D14" s="91" t="s">
        <v>112</v>
      </c>
      <c r="E14" s="92" t="s">
        <v>116</v>
      </c>
      <c r="F14" s="93"/>
      <c r="G14" s="94">
        <v>1862</v>
      </c>
      <c r="H14" s="95">
        <v>1862</v>
      </c>
      <c r="I14" s="96" t="s">
        <v>225</v>
      </c>
      <c r="J14" s="97">
        <v>112</v>
      </c>
      <c r="K14" s="23">
        <v>10</v>
      </c>
      <c r="L14" s="40"/>
      <c r="M14" s="98">
        <v>34</v>
      </c>
      <c r="N14" s="23">
        <v>13</v>
      </c>
      <c r="O14" s="23">
        <v>0</v>
      </c>
      <c r="T14" s="224">
        <f t="shared" si="1"/>
        <v>1864</v>
      </c>
      <c r="U14" s="152">
        <v>9</v>
      </c>
      <c r="V14" s="152">
        <v>467</v>
      </c>
      <c r="W14" s="225"/>
    </row>
    <row r="15" spans="1:25" x14ac:dyDescent="0.25">
      <c r="A15">
        <f t="shared" si="0"/>
        <v>11</v>
      </c>
      <c r="B15" s="99">
        <v>112</v>
      </c>
      <c r="C15" s="13">
        <v>13</v>
      </c>
      <c r="D15" s="2" t="s">
        <v>181</v>
      </c>
      <c r="E15" s="4" t="s">
        <v>182</v>
      </c>
      <c r="F15" s="33"/>
      <c r="G15" s="3">
        <v>1858</v>
      </c>
      <c r="H15" s="75">
        <v>1862</v>
      </c>
      <c r="I15" s="8" t="s">
        <v>225</v>
      </c>
      <c r="J15" s="45">
        <v>85</v>
      </c>
      <c r="K15" s="12"/>
      <c r="L15" s="46"/>
      <c r="M15" s="38">
        <v>16</v>
      </c>
      <c r="N15" s="12">
        <v>16</v>
      </c>
      <c r="O15" s="12"/>
      <c r="T15" s="224">
        <f t="shared" si="1"/>
        <v>1865</v>
      </c>
      <c r="U15" s="152">
        <v>6</v>
      </c>
      <c r="V15" s="152">
        <v>272</v>
      </c>
      <c r="W15" s="225">
        <v>14</v>
      </c>
    </row>
    <row r="16" spans="1:25" x14ac:dyDescent="0.25">
      <c r="A16">
        <f t="shared" si="0"/>
        <v>12</v>
      </c>
      <c r="B16" s="99"/>
      <c r="C16" s="13">
        <v>16</v>
      </c>
      <c r="D16" s="2" t="s">
        <v>228</v>
      </c>
      <c r="E16" s="4" t="s">
        <v>229</v>
      </c>
      <c r="F16" s="32"/>
      <c r="G16" s="3">
        <v>1862</v>
      </c>
      <c r="H16" s="75">
        <v>1862</v>
      </c>
      <c r="I16" s="8" t="s">
        <v>225</v>
      </c>
      <c r="J16" s="45">
        <v>15</v>
      </c>
      <c r="K16" s="12"/>
      <c r="L16" s="46"/>
      <c r="M16" s="38"/>
      <c r="N16" s="12"/>
      <c r="O16" s="12"/>
      <c r="T16" s="224">
        <f t="shared" si="1"/>
        <v>1866</v>
      </c>
      <c r="U16" s="152">
        <v>8</v>
      </c>
      <c r="V16" s="152">
        <v>396</v>
      </c>
      <c r="W16" s="225">
        <v>15</v>
      </c>
    </row>
    <row r="17" spans="1:25" x14ac:dyDescent="0.25">
      <c r="A17">
        <f t="shared" si="0"/>
        <v>13</v>
      </c>
      <c r="B17" s="99">
        <v>81</v>
      </c>
      <c r="C17" s="13">
        <v>32</v>
      </c>
      <c r="D17" s="2" t="s">
        <v>132</v>
      </c>
      <c r="E17" s="4" t="s">
        <v>136</v>
      </c>
      <c r="F17" s="33"/>
      <c r="G17" s="3">
        <v>1862</v>
      </c>
      <c r="H17" s="75">
        <v>1862</v>
      </c>
      <c r="I17" s="8"/>
      <c r="J17" s="45">
        <v>7</v>
      </c>
      <c r="K17" s="12"/>
      <c r="L17" s="46"/>
      <c r="M17" s="38">
        <v>29</v>
      </c>
      <c r="N17" s="12">
        <v>8</v>
      </c>
      <c r="O17" s="12"/>
      <c r="T17" s="224">
        <f t="shared" si="1"/>
        <v>1867</v>
      </c>
      <c r="U17" s="152">
        <v>3</v>
      </c>
      <c r="V17" s="152">
        <v>114</v>
      </c>
      <c r="W17" s="225">
        <v>5</v>
      </c>
    </row>
    <row r="18" spans="1:25" ht="15.75" thickBot="1" x14ac:dyDescent="0.3">
      <c r="A18">
        <f t="shared" si="0"/>
        <v>14</v>
      </c>
      <c r="B18" s="100">
        <v>38</v>
      </c>
      <c r="C18" s="101">
        <v>72</v>
      </c>
      <c r="D18" s="102" t="s">
        <v>69</v>
      </c>
      <c r="E18" s="103" t="s">
        <v>70</v>
      </c>
      <c r="F18" s="104"/>
      <c r="G18" s="105">
        <v>1862</v>
      </c>
      <c r="H18" s="106">
        <v>1862</v>
      </c>
      <c r="I18" s="107" t="s">
        <v>232</v>
      </c>
      <c r="J18" s="108">
        <v>20</v>
      </c>
      <c r="K18" s="47"/>
      <c r="L18" s="48"/>
      <c r="M18" s="109">
        <v>1</v>
      </c>
      <c r="N18" s="47">
        <v>15</v>
      </c>
      <c r="O18" s="47"/>
      <c r="P18">
        <f>SUM(J19:J23)</f>
        <v>440</v>
      </c>
      <c r="T18" s="224">
        <f t="shared" si="1"/>
        <v>1868</v>
      </c>
      <c r="U18" s="152">
        <v>15</v>
      </c>
      <c r="V18" s="152">
        <v>658</v>
      </c>
      <c r="W18" s="225">
        <v>18</v>
      </c>
    </row>
    <row r="19" spans="1:25" ht="15.75" thickBot="1" x14ac:dyDescent="0.3">
      <c r="A19">
        <f t="shared" si="0"/>
        <v>15</v>
      </c>
      <c r="B19" s="89">
        <v>76</v>
      </c>
      <c r="C19" s="90">
        <v>2</v>
      </c>
      <c r="D19" s="91" t="s">
        <v>112</v>
      </c>
      <c r="E19" s="92" t="s">
        <v>129</v>
      </c>
      <c r="F19" s="93" t="s">
        <v>126</v>
      </c>
      <c r="G19" s="94">
        <v>1863</v>
      </c>
      <c r="H19" s="95">
        <v>1863</v>
      </c>
      <c r="I19" s="96" t="s">
        <v>225</v>
      </c>
      <c r="J19" s="97">
        <v>210</v>
      </c>
      <c r="K19" s="23">
        <v>0</v>
      </c>
      <c r="L19" s="40">
        <v>0</v>
      </c>
      <c r="M19" s="98">
        <v>73</v>
      </c>
      <c r="N19" s="23">
        <v>10</v>
      </c>
      <c r="O19" s="23"/>
      <c r="T19" s="226">
        <f t="shared" si="1"/>
        <v>1869</v>
      </c>
      <c r="U19" s="227">
        <v>5</v>
      </c>
      <c r="V19" s="227">
        <v>239</v>
      </c>
      <c r="W19" s="228">
        <v>10</v>
      </c>
      <c r="X19" s="229">
        <v>61</v>
      </c>
      <c r="Y19" s="84">
        <f>SUM(V10:V19)</f>
        <v>3111</v>
      </c>
    </row>
    <row r="20" spans="1:25" x14ac:dyDescent="0.25">
      <c r="A20">
        <f t="shared" si="0"/>
        <v>16</v>
      </c>
      <c r="B20" s="99">
        <v>74</v>
      </c>
      <c r="C20" s="13">
        <v>3</v>
      </c>
      <c r="D20" s="2" t="s">
        <v>112</v>
      </c>
      <c r="E20" s="4" t="s">
        <v>125</v>
      </c>
      <c r="F20" s="33"/>
      <c r="G20" s="3">
        <v>1863</v>
      </c>
      <c r="H20" s="75">
        <v>1863</v>
      </c>
      <c r="I20" s="8" t="s">
        <v>225</v>
      </c>
      <c r="J20" s="45">
        <v>170</v>
      </c>
      <c r="K20" s="12">
        <v>0</v>
      </c>
      <c r="L20" s="46">
        <v>0</v>
      </c>
      <c r="M20" s="38">
        <v>42</v>
      </c>
      <c r="N20" s="12"/>
      <c r="O20" s="12"/>
      <c r="T20" s="221">
        <f t="shared" si="1"/>
        <v>1870</v>
      </c>
      <c r="U20" s="222">
        <v>7</v>
      </c>
      <c r="V20" s="222">
        <v>200</v>
      </c>
      <c r="W20" s="223"/>
    </row>
    <row r="21" spans="1:25" x14ac:dyDescent="0.25">
      <c r="A21">
        <f t="shared" si="0"/>
        <v>17</v>
      </c>
      <c r="B21" s="99"/>
      <c r="C21" s="13">
        <v>30</v>
      </c>
      <c r="D21" s="2" t="s">
        <v>112</v>
      </c>
      <c r="E21" s="4" t="s">
        <v>200</v>
      </c>
      <c r="F21" s="33"/>
      <c r="G21" s="3">
        <v>1863</v>
      </c>
      <c r="H21" s="75">
        <v>1863</v>
      </c>
      <c r="I21" s="8" t="s">
        <v>225</v>
      </c>
      <c r="J21" s="45">
        <v>35</v>
      </c>
      <c r="K21" s="12"/>
      <c r="L21" s="46"/>
      <c r="M21" s="38"/>
      <c r="N21" s="12"/>
      <c r="O21" s="12"/>
      <c r="T21" s="224">
        <f t="shared" si="1"/>
        <v>1871</v>
      </c>
      <c r="U21" s="152">
        <v>8</v>
      </c>
      <c r="V21" s="152">
        <v>340</v>
      </c>
      <c r="W21" s="225"/>
    </row>
    <row r="22" spans="1:25" x14ac:dyDescent="0.25">
      <c r="A22">
        <f t="shared" si="0"/>
        <v>18</v>
      </c>
      <c r="B22" s="62"/>
      <c r="C22" s="13">
        <v>99</v>
      </c>
      <c r="D22" s="2" t="s">
        <v>112</v>
      </c>
      <c r="E22" s="4" t="s">
        <v>317</v>
      </c>
      <c r="F22" s="210"/>
      <c r="G22" s="85">
        <v>1863</v>
      </c>
      <c r="H22" s="140">
        <v>1863</v>
      </c>
      <c r="I22" s="169" t="s">
        <v>225</v>
      </c>
      <c r="J22" s="170"/>
      <c r="K22" s="166"/>
      <c r="L22" s="171"/>
      <c r="M22" s="172"/>
      <c r="N22" s="166"/>
      <c r="O22" s="166"/>
      <c r="P22">
        <f>SUM(J24:J32)</f>
        <v>466</v>
      </c>
      <c r="Q22">
        <v>20</v>
      </c>
      <c r="T22" s="224">
        <f>T21+1</f>
        <v>1872</v>
      </c>
      <c r="U22" s="152">
        <v>5</v>
      </c>
      <c r="V22" s="152">
        <v>512</v>
      </c>
      <c r="W22" s="225"/>
    </row>
    <row r="23" spans="1:25" ht="15.75" thickBot="1" x14ac:dyDescent="0.3">
      <c r="A23">
        <f t="shared" si="0"/>
        <v>19</v>
      </c>
      <c r="B23" s="100">
        <v>75</v>
      </c>
      <c r="C23" s="101">
        <v>65</v>
      </c>
      <c r="D23" s="102" t="s">
        <v>112</v>
      </c>
      <c r="E23" s="103" t="s">
        <v>127</v>
      </c>
      <c r="F23" s="104"/>
      <c r="G23" s="105">
        <v>1859</v>
      </c>
      <c r="H23" s="106">
        <v>1863</v>
      </c>
      <c r="I23" s="107" t="s">
        <v>225</v>
      </c>
      <c r="J23" s="108">
        <v>25</v>
      </c>
      <c r="K23" s="47"/>
      <c r="L23" s="48"/>
      <c r="M23" s="109">
        <v>22</v>
      </c>
      <c r="N23" s="47">
        <v>1</v>
      </c>
      <c r="O23" s="47"/>
      <c r="T23" s="224">
        <f t="shared" si="1"/>
        <v>1873</v>
      </c>
      <c r="U23" s="152">
        <v>2</v>
      </c>
      <c r="V23" s="152">
        <v>41</v>
      </c>
      <c r="W23" s="225"/>
    </row>
    <row r="24" spans="1:25" x14ac:dyDescent="0.25">
      <c r="A24">
        <f t="shared" si="0"/>
        <v>20</v>
      </c>
      <c r="B24" s="89">
        <v>109</v>
      </c>
      <c r="C24" s="90">
        <v>7</v>
      </c>
      <c r="D24" s="91" t="s">
        <v>40</v>
      </c>
      <c r="E24" s="92" t="s">
        <v>177</v>
      </c>
      <c r="F24" s="93"/>
      <c r="G24" s="94">
        <v>1864</v>
      </c>
      <c r="H24" s="95">
        <v>1864</v>
      </c>
      <c r="I24" s="96" t="s">
        <v>225</v>
      </c>
      <c r="J24" s="97">
        <v>87</v>
      </c>
      <c r="K24" s="23"/>
      <c r="L24" s="40"/>
      <c r="M24" s="98">
        <v>199</v>
      </c>
      <c r="N24" s="23">
        <v>10</v>
      </c>
      <c r="O24" s="23"/>
      <c r="T24" s="224">
        <f t="shared" si="1"/>
        <v>1874</v>
      </c>
      <c r="U24" s="152">
        <v>4</v>
      </c>
      <c r="V24" s="152">
        <v>54</v>
      </c>
      <c r="W24" s="225">
        <v>5</v>
      </c>
    </row>
    <row r="25" spans="1:25" x14ac:dyDescent="0.25">
      <c r="A25">
        <f t="shared" si="0"/>
        <v>21</v>
      </c>
      <c r="B25" s="99">
        <v>39</v>
      </c>
      <c r="C25" s="13">
        <v>10</v>
      </c>
      <c r="D25" s="2" t="s">
        <v>350</v>
      </c>
      <c r="E25" s="4" t="s">
        <v>71</v>
      </c>
      <c r="F25" s="33"/>
      <c r="G25" s="3">
        <v>1864</v>
      </c>
      <c r="H25" s="75">
        <v>1864</v>
      </c>
      <c r="I25" s="8" t="s">
        <v>225</v>
      </c>
      <c r="J25" s="45">
        <v>108</v>
      </c>
      <c r="K25" s="12"/>
      <c r="L25" s="46"/>
      <c r="M25" s="38">
        <v>44</v>
      </c>
      <c r="N25" s="12">
        <v>2</v>
      </c>
      <c r="O25" s="12"/>
      <c r="T25" s="224">
        <f t="shared" si="1"/>
        <v>1875</v>
      </c>
      <c r="U25" s="152">
        <v>1</v>
      </c>
      <c r="V25" s="152">
        <v>200</v>
      </c>
      <c r="W25" s="225"/>
    </row>
    <row r="26" spans="1:25" x14ac:dyDescent="0.25">
      <c r="A26">
        <f t="shared" si="0"/>
        <v>22</v>
      </c>
      <c r="B26" s="99">
        <v>84</v>
      </c>
      <c r="C26" s="13">
        <v>15</v>
      </c>
      <c r="D26" s="2" t="s">
        <v>32</v>
      </c>
      <c r="E26" s="4" t="s">
        <v>140</v>
      </c>
      <c r="F26" s="33"/>
      <c r="G26" s="3">
        <v>1864</v>
      </c>
      <c r="H26" s="75">
        <v>1864</v>
      </c>
      <c r="I26" s="8" t="s">
        <v>225</v>
      </c>
      <c r="J26" s="45">
        <v>80</v>
      </c>
      <c r="K26" s="12"/>
      <c r="L26" s="46"/>
      <c r="M26" s="38">
        <v>45</v>
      </c>
      <c r="N26" s="12">
        <v>3</v>
      </c>
      <c r="O26" s="12"/>
      <c r="T26" s="224">
        <f t="shared" si="1"/>
        <v>1876</v>
      </c>
      <c r="U26" s="152">
        <v>3</v>
      </c>
      <c r="V26" s="152">
        <v>25</v>
      </c>
      <c r="W26" s="225"/>
    </row>
    <row r="27" spans="1:25" x14ac:dyDescent="0.25">
      <c r="A27">
        <f t="shared" si="0"/>
        <v>23</v>
      </c>
      <c r="B27" s="99">
        <v>40</v>
      </c>
      <c r="C27" s="13">
        <v>17</v>
      </c>
      <c r="D27" s="2" t="s">
        <v>350</v>
      </c>
      <c r="E27" s="4" t="s">
        <v>72</v>
      </c>
      <c r="F27" s="33" t="s">
        <v>73</v>
      </c>
      <c r="G27" s="3">
        <v>1864</v>
      </c>
      <c r="H27" s="75">
        <v>1864</v>
      </c>
      <c r="I27" s="8" t="s">
        <v>225</v>
      </c>
      <c r="J27" s="45">
        <v>87</v>
      </c>
      <c r="K27" s="12"/>
      <c r="L27" s="46"/>
      <c r="M27" s="38">
        <v>16</v>
      </c>
      <c r="N27" s="12">
        <v>16</v>
      </c>
      <c r="O27" s="12"/>
      <c r="T27" s="224">
        <f t="shared" si="1"/>
        <v>1877</v>
      </c>
      <c r="U27" s="152">
        <v>2</v>
      </c>
      <c r="V27" s="152">
        <v>22</v>
      </c>
      <c r="W27" s="225">
        <v>2</v>
      </c>
    </row>
    <row r="28" spans="1:25" x14ac:dyDescent="0.25">
      <c r="A28">
        <f t="shared" si="0"/>
        <v>24</v>
      </c>
      <c r="B28" s="99">
        <v>70</v>
      </c>
      <c r="C28" s="13">
        <v>26</v>
      </c>
      <c r="D28" s="2" t="s">
        <v>112</v>
      </c>
      <c r="E28" s="4" t="s">
        <v>122</v>
      </c>
      <c r="F28" s="33"/>
      <c r="G28" s="3">
        <v>1864</v>
      </c>
      <c r="H28" s="75">
        <v>1864</v>
      </c>
      <c r="I28" s="8" t="s">
        <v>225</v>
      </c>
      <c r="J28" s="45">
        <v>42</v>
      </c>
      <c r="K28" s="12">
        <v>10</v>
      </c>
      <c r="L28" s="46"/>
      <c r="M28" s="38">
        <v>11</v>
      </c>
      <c r="N28" s="12"/>
      <c r="O28" s="12">
        <v>6</v>
      </c>
      <c r="T28" s="224">
        <f t="shared" si="1"/>
        <v>1878</v>
      </c>
      <c r="U28" s="152">
        <v>1</v>
      </c>
      <c r="V28" s="152">
        <v>15</v>
      </c>
      <c r="W28" s="225">
        <v>15</v>
      </c>
    </row>
    <row r="29" spans="1:25" ht="15.75" thickBot="1" x14ac:dyDescent="0.3">
      <c r="A29">
        <f t="shared" si="0"/>
        <v>25</v>
      </c>
      <c r="B29" s="99">
        <v>79</v>
      </c>
      <c r="C29" s="13">
        <v>27</v>
      </c>
      <c r="D29" s="2" t="s">
        <v>132</v>
      </c>
      <c r="E29" s="4" t="s">
        <v>135</v>
      </c>
      <c r="F29" s="33"/>
      <c r="G29" s="3">
        <v>1864</v>
      </c>
      <c r="H29" s="75">
        <v>1864</v>
      </c>
      <c r="I29" s="8" t="s">
        <v>225</v>
      </c>
      <c r="J29" s="45">
        <v>5</v>
      </c>
      <c r="K29" s="12"/>
      <c r="L29" s="46"/>
      <c r="M29" s="38">
        <v>21</v>
      </c>
      <c r="N29" s="12">
        <v>0</v>
      </c>
      <c r="O29" s="12"/>
      <c r="T29" s="226">
        <f t="shared" si="1"/>
        <v>1879</v>
      </c>
      <c r="U29" s="227">
        <v>2</v>
      </c>
      <c r="V29" s="227">
        <v>8</v>
      </c>
      <c r="W29" s="228"/>
      <c r="X29" s="3">
        <v>35</v>
      </c>
      <c r="Y29" s="84">
        <f>SUM(V20:V29)</f>
        <v>1417</v>
      </c>
    </row>
    <row r="30" spans="1:25" x14ac:dyDescent="0.25">
      <c r="A30">
        <f t="shared" si="0"/>
        <v>26</v>
      </c>
      <c r="B30" s="99"/>
      <c r="C30" s="13">
        <v>29</v>
      </c>
      <c r="D30" s="2" t="s">
        <v>32</v>
      </c>
      <c r="E30" s="4" t="s">
        <v>234</v>
      </c>
      <c r="F30" s="33"/>
      <c r="G30" s="3">
        <v>1864</v>
      </c>
      <c r="H30" s="75">
        <v>1864</v>
      </c>
      <c r="I30" s="8" t="s">
        <v>225</v>
      </c>
      <c r="J30" s="45">
        <v>0</v>
      </c>
      <c r="K30" s="12"/>
      <c r="L30" s="46"/>
      <c r="M30" s="38"/>
      <c r="N30" s="12"/>
      <c r="O30" s="12"/>
      <c r="T30" s="221">
        <f t="shared" si="1"/>
        <v>1880</v>
      </c>
      <c r="U30" s="222">
        <v>4</v>
      </c>
      <c r="V30" s="222">
        <v>47</v>
      </c>
      <c r="W30" s="223">
        <v>15</v>
      </c>
    </row>
    <row r="31" spans="1:25" x14ac:dyDescent="0.25">
      <c r="A31">
        <f t="shared" si="0"/>
        <v>27</v>
      </c>
      <c r="B31" s="99">
        <v>80</v>
      </c>
      <c r="C31" s="13">
        <v>31</v>
      </c>
      <c r="D31" s="2" t="s">
        <v>132</v>
      </c>
      <c r="E31" s="4" t="s">
        <v>133</v>
      </c>
      <c r="F31" s="33"/>
      <c r="G31" s="3">
        <v>1864</v>
      </c>
      <c r="H31" s="75">
        <v>1864</v>
      </c>
      <c r="I31" s="8" t="s">
        <v>225</v>
      </c>
      <c r="J31" s="45">
        <v>5</v>
      </c>
      <c r="K31" s="12"/>
      <c r="L31" s="46"/>
      <c r="M31" s="38">
        <v>18</v>
      </c>
      <c r="N31" s="12">
        <v>18</v>
      </c>
      <c r="O31" s="12"/>
      <c r="P31">
        <f>SUM(J33:J38)</f>
        <v>272</v>
      </c>
      <c r="Q31">
        <v>14</v>
      </c>
      <c r="T31" s="224">
        <f t="shared" si="1"/>
        <v>1881</v>
      </c>
      <c r="U31" s="152">
        <v>0</v>
      </c>
      <c r="V31" s="152">
        <v>0</v>
      </c>
      <c r="W31" s="225">
        <v>0</v>
      </c>
    </row>
    <row r="32" spans="1:25" ht="15.75" thickBot="1" x14ac:dyDescent="0.3">
      <c r="A32">
        <f t="shared" si="0"/>
        <v>28</v>
      </c>
      <c r="B32" s="100">
        <v>62</v>
      </c>
      <c r="C32" s="101">
        <v>51</v>
      </c>
      <c r="D32" s="102" t="s">
        <v>112</v>
      </c>
      <c r="E32" s="103" t="s">
        <v>114</v>
      </c>
      <c r="F32" s="104"/>
      <c r="G32" s="105">
        <v>1864</v>
      </c>
      <c r="H32" s="106">
        <v>1864</v>
      </c>
      <c r="I32" s="107" t="s">
        <v>225</v>
      </c>
      <c r="J32" s="108">
        <v>52</v>
      </c>
      <c r="K32" s="47">
        <v>10</v>
      </c>
      <c r="L32" s="48"/>
      <c r="M32" s="109">
        <v>22</v>
      </c>
      <c r="N32" s="47">
        <v>1</v>
      </c>
      <c r="O32" s="47"/>
      <c r="T32" s="224">
        <f t="shared" si="1"/>
        <v>1882</v>
      </c>
      <c r="U32" s="152">
        <v>10</v>
      </c>
      <c r="V32" s="152">
        <v>313</v>
      </c>
      <c r="W32" s="225">
        <v>18</v>
      </c>
    </row>
    <row r="33" spans="1:25" x14ac:dyDescent="0.25">
      <c r="A33">
        <f t="shared" si="0"/>
        <v>29</v>
      </c>
      <c r="B33" s="89">
        <v>100</v>
      </c>
      <c r="C33" s="90">
        <v>4</v>
      </c>
      <c r="D33" s="91" t="s">
        <v>169</v>
      </c>
      <c r="E33" s="92" t="s">
        <v>168</v>
      </c>
      <c r="F33" s="93"/>
      <c r="G33" s="94">
        <v>1865</v>
      </c>
      <c r="H33" s="95">
        <v>1865</v>
      </c>
      <c r="I33" s="96" t="s">
        <v>285</v>
      </c>
      <c r="J33" s="97">
        <v>20</v>
      </c>
      <c r="K33" s="23">
        <v>0</v>
      </c>
      <c r="L33" s="40">
        <v>0</v>
      </c>
      <c r="M33" s="98">
        <v>3</v>
      </c>
      <c r="N33" s="23">
        <v>3</v>
      </c>
      <c r="O33" s="23"/>
      <c r="T33" s="224">
        <f t="shared" si="1"/>
        <v>1883</v>
      </c>
      <c r="U33" s="152">
        <v>1</v>
      </c>
      <c r="V33" s="152">
        <v>40</v>
      </c>
      <c r="W33" s="225"/>
    </row>
    <row r="34" spans="1:25" x14ac:dyDescent="0.25">
      <c r="A34">
        <f t="shared" si="0"/>
        <v>30</v>
      </c>
      <c r="B34" s="99">
        <v>91</v>
      </c>
      <c r="C34" s="13">
        <v>6</v>
      </c>
      <c r="D34" s="2" t="s">
        <v>153</v>
      </c>
      <c r="E34" s="4" t="s">
        <v>154</v>
      </c>
      <c r="F34" s="33"/>
      <c r="G34" s="3">
        <v>1865</v>
      </c>
      <c r="H34" s="75">
        <v>1865</v>
      </c>
      <c r="I34" s="8"/>
      <c r="J34" s="45">
        <v>25</v>
      </c>
      <c r="K34" s="12"/>
      <c r="L34" s="46"/>
      <c r="M34" s="38">
        <v>115</v>
      </c>
      <c r="N34" s="12">
        <v>10</v>
      </c>
      <c r="O34" s="12"/>
      <c r="T34" s="224">
        <f t="shared" si="1"/>
        <v>1884</v>
      </c>
      <c r="U34" s="152">
        <v>2</v>
      </c>
      <c r="V34" s="152">
        <v>147</v>
      </c>
      <c r="W34" s="225"/>
    </row>
    <row r="35" spans="1:25" x14ac:dyDescent="0.25">
      <c r="A35">
        <f t="shared" si="0"/>
        <v>31</v>
      </c>
      <c r="B35" s="62"/>
      <c r="C35" s="13"/>
      <c r="D35" s="2" t="s">
        <v>153</v>
      </c>
      <c r="E35" s="4" t="s">
        <v>327</v>
      </c>
      <c r="F35" s="33"/>
      <c r="G35" s="3">
        <v>1863</v>
      </c>
      <c r="H35" s="75">
        <v>1865</v>
      </c>
      <c r="I35" s="8"/>
      <c r="J35" s="45">
        <v>157</v>
      </c>
      <c r="K35" s="12">
        <v>10</v>
      </c>
      <c r="L35" s="46"/>
      <c r="M35" s="38">
        <v>157</v>
      </c>
      <c r="N35" s="12">
        <v>10</v>
      </c>
      <c r="O35" s="12"/>
      <c r="T35" s="224">
        <f t="shared" si="1"/>
        <v>1885</v>
      </c>
      <c r="U35" s="152">
        <v>0</v>
      </c>
      <c r="V35" s="152">
        <v>65</v>
      </c>
      <c r="W35" s="225"/>
    </row>
    <row r="36" spans="1:25" x14ac:dyDescent="0.25">
      <c r="A36">
        <f t="shared" si="0"/>
        <v>32</v>
      </c>
      <c r="B36" s="99">
        <v>116</v>
      </c>
      <c r="C36" s="13">
        <v>18</v>
      </c>
      <c r="D36" s="2" t="s">
        <v>230</v>
      </c>
      <c r="E36" s="4" t="s">
        <v>195</v>
      </c>
      <c r="F36" s="33" t="s">
        <v>196</v>
      </c>
      <c r="G36" s="3">
        <v>1865</v>
      </c>
      <c r="H36" s="75">
        <v>1865</v>
      </c>
      <c r="I36" s="8"/>
      <c r="J36" s="45">
        <v>31</v>
      </c>
      <c r="K36" s="12">
        <v>10</v>
      </c>
      <c r="L36" s="46"/>
      <c r="M36" s="38">
        <v>3</v>
      </c>
      <c r="N36" s="12">
        <v>13</v>
      </c>
      <c r="O36" s="12">
        <v>6</v>
      </c>
      <c r="T36" s="224">
        <f t="shared" si="1"/>
        <v>1886</v>
      </c>
      <c r="U36" s="152">
        <v>3</v>
      </c>
      <c r="V36" s="152">
        <v>0</v>
      </c>
      <c r="W36" s="225"/>
    </row>
    <row r="37" spans="1:25" x14ac:dyDescent="0.25">
      <c r="A37">
        <f t="shared" si="0"/>
        <v>33</v>
      </c>
      <c r="B37" s="99">
        <v>85</v>
      </c>
      <c r="C37" s="13">
        <v>28</v>
      </c>
      <c r="D37" s="2" t="s">
        <v>32</v>
      </c>
      <c r="E37" s="4" t="s">
        <v>142</v>
      </c>
      <c r="F37" s="33"/>
      <c r="G37" s="3">
        <v>1865</v>
      </c>
      <c r="H37" s="75">
        <v>1865</v>
      </c>
      <c r="I37" s="8" t="s">
        <v>225</v>
      </c>
      <c r="J37" s="45">
        <v>35</v>
      </c>
      <c r="K37" s="12"/>
      <c r="L37" s="46"/>
      <c r="M37" s="38">
        <v>22</v>
      </c>
      <c r="N37" s="12">
        <v>1</v>
      </c>
      <c r="O37" s="12"/>
      <c r="P37">
        <f>SUM(J39:J46)</f>
        <v>395</v>
      </c>
      <c r="Q37">
        <v>35</v>
      </c>
      <c r="T37" s="224">
        <f t="shared" si="1"/>
        <v>1887</v>
      </c>
      <c r="U37" s="152">
        <v>0</v>
      </c>
      <c r="V37" s="152">
        <v>0</v>
      </c>
      <c r="W37" s="225"/>
    </row>
    <row r="38" spans="1:25" ht="15.75" thickBot="1" x14ac:dyDescent="0.3">
      <c r="A38">
        <f t="shared" si="0"/>
        <v>34</v>
      </c>
      <c r="B38" s="100">
        <v>13</v>
      </c>
      <c r="C38" s="101">
        <v>33</v>
      </c>
      <c r="D38" s="102" t="s">
        <v>25</v>
      </c>
      <c r="E38" s="103" t="s">
        <v>26</v>
      </c>
      <c r="F38" s="122"/>
      <c r="G38" s="105">
        <v>1830</v>
      </c>
      <c r="H38" s="106">
        <v>1865</v>
      </c>
      <c r="I38" s="107" t="s">
        <v>235</v>
      </c>
      <c r="J38" s="108">
        <v>4</v>
      </c>
      <c r="K38" s="47">
        <v>4</v>
      </c>
      <c r="L38" s="48"/>
      <c r="M38" s="109">
        <v>2</v>
      </c>
      <c r="N38" s="47">
        <v>2</v>
      </c>
      <c r="O38" s="47"/>
      <c r="T38" s="224">
        <f t="shared" si="1"/>
        <v>1888</v>
      </c>
      <c r="U38" s="152">
        <v>0</v>
      </c>
      <c r="V38" s="152">
        <v>0</v>
      </c>
      <c r="W38" s="225"/>
    </row>
    <row r="39" spans="1:25" ht="15.75" thickBot="1" x14ac:dyDescent="0.3">
      <c r="A39">
        <f t="shared" si="0"/>
        <v>35</v>
      </c>
      <c r="B39" s="89">
        <v>41</v>
      </c>
      <c r="C39" s="90">
        <v>25</v>
      </c>
      <c r="D39" s="91" t="s">
        <v>74</v>
      </c>
      <c r="E39" s="92" t="s">
        <v>90</v>
      </c>
      <c r="F39" s="93"/>
      <c r="G39" s="94">
        <v>1866</v>
      </c>
      <c r="H39" s="95">
        <v>1866</v>
      </c>
      <c r="I39" s="96" t="s">
        <v>225</v>
      </c>
      <c r="J39" s="97">
        <v>15</v>
      </c>
      <c r="K39" s="23">
        <v>15</v>
      </c>
      <c r="L39" s="40"/>
      <c r="M39" s="98">
        <v>1</v>
      </c>
      <c r="N39" s="23"/>
      <c r="O39" s="23"/>
      <c r="T39" s="226">
        <f t="shared" si="1"/>
        <v>1889</v>
      </c>
      <c r="U39" s="227">
        <v>0</v>
      </c>
      <c r="V39" s="227">
        <v>0</v>
      </c>
      <c r="W39" s="228"/>
      <c r="X39" s="9">
        <v>20</v>
      </c>
      <c r="Y39" s="84">
        <f>SUM(V30:V39)</f>
        <v>612</v>
      </c>
    </row>
    <row r="40" spans="1:25" x14ac:dyDescent="0.25">
      <c r="A40">
        <f t="shared" si="0"/>
        <v>36</v>
      </c>
      <c r="B40" s="99">
        <v>67</v>
      </c>
      <c r="C40" s="13">
        <v>52</v>
      </c>
      <c r="D40" s="2" t="s">
        <v>112</v>
      </c>
      <c r="E40" s="4" t="s">
        <v>213</v>
      </c>
      <c r="F40" s="33"/>
      <c r="G40" s="3">
        <v>1866</v>
      </c>
      <c r="H40" s="75">
        <v>1866</v>
      </c>
      <c r="I40" s="8" t="s">
        <v>225</v>
      </c>
      <c r="J40" s="45">
        <v>50</v>
      </c>
      <c r="K40" s="12"/>
      <c r="L40" s="46"/>
      <c r="M40" s="38">
        <v>15</v>
      </c>
      <c r="N40" s="12">
        <v>15</v>
      </c>
      <c r="O40" s="12"/>
      <c r="T40" s="219">
        <f t="shared" si="1"/>
        <v>1890</v>
      </c>
      <c r="U40" s="220">
        <v>0</v>
      </c>
      <c r="V40" s="220">
        <v>0</v>
      </c>
      <c r="W40" s="220"/>
    </row>
    <row r="41" spans="1:25" x14ac:dyDescent="0.25">
      <c r="A41">
        <f t="shared" si="0"/>
        <v>37</v>
      </c>
      <c r="B41" s="62"/>
      <c r="C41" s="13"/>
      <c r="D41" s="2" t="s">
        <v>130</v>
      </c>
      <c r="E41" s="34" t="s">
        <v>339</v>
      </c>
      <c r="F41" s="33"/>
      <c r="G41" s="3"/>
      <c r="H41" s="75">
        <v>1866</v>
      </c>
      <c r="I41" s="52" t="s">
        <v>340</v>
      </c>
      <c r="J41" s="45">
        <v>21</v>
      </c>
      <c r="K41" s="12"/>
      <c r="L41" s="46"/>
      <c r="M41" s="38"/>
      <c r="N41" s="12"/>
      <c r="O41" s="12"/>
      <c r="T41" s="151">
        <f t="shared" si="1"/>
        <v>1891</v>
      </c>
      <c r="U41" s="152">
        <v>0</v>
      </c>
      <c r="V41" s="152">
        <v>0</v>
      </c>
      <c r="W41" s="152"/>
    </row>
    <row r="42" spans="1:25" x14ac:dyDescent="0.25">
      <c r="A42">
        <f t="shared" si="0"/>
        <v>38</v>
      </c>
      <c r="B42" s="99">
        <v>108</v>
      </c>
      <c r="C42" s="13">
        <v>54</v>
      </c>
      <c r="D42" s="2" t="s">
        <v>40</v>
      </c>
      <c r="E42" s="4" t="s">
        <v>176</v>
      </c>
      <c r="F42" s="33"/>
      <c r="G42" s="3">
        <v>1866</v>
      </c>
      <c r="H42" s="75">
        <v>1866</v>
      </c>
      <c r="I42" s="8" t="s">
        <v>225</v>
      </c>
      <c r="J42" s="45">
        <v>170</v>
      </c>
      <c r="K42" s="12"/>
      <c r="L42" s="46"/>
      <c r="M42" s="38">
        <v>231</v>
      </c>
      <c r="N42" s="12"/>
      <c r="O42" s="12"/>
      <c r="T42" s="151">
        <f t="shared" si="1"/>
        <v>1892</v>
      </c>
      <c r="U42" s="152">
        <v>0</v>
      </c>
      <c r="V42" s="152">
        <v>0</v>
      </c>
      <c r="W42" s="152"/>
    </row>
    <row r="43" spans="1:25" x14ac:dyDescent="0.25">
      <c r="A43">
        <f t="shared" si="0"/>
        <v>39</v>
      </c>
      <c r="B43" s="99">
        <v>107</v>
      </c>
      <c r="C43" s="13">
        <v>55</v>
      </c>
      <c r="D43" s="2" t="s">
        <v>40</v>
      </c>
      <c r="E43" s="4" t="s">
        <v>175</v>
      </c>
      <c r="F43" s="33"/>
      <c r="G43" s="3">
        <v>1860</v>
      </c>
      <c r="H43" s="75">
        <v>1866</v>
      </c>
      <c r="I43" s="8" t="s">
        <v>225</v>
      </c>
      <c r="J43" s="45">
        <v>52</v>
      </c>
      <c r="K43" s="12">
        <v>10</v>
      </c>
      <c r="L43" s="46"/>
      <c r="M43" s="38">
        <v>14</v>
      </c>
      <c r="N43" s="12">
        <v>14</v>
      </c>
      <c r="O43" s="12"/>
    </row>
    <row r="44" spans="1:25" x14ac:dyDescent="0.25">
      <c r="A44">
        <f t="shared" si="0"/>
        <v>40</v>
      </c>
      <c r="B44" s="99">
        <v>106</v>
      </c>
      <c r="C44" s="13">
        <v>56</v>
      </c>
      <c r="D44" s="2" t="s">
        <v>40</v>
      </c>
      <c r="E44" s="4" t="s">
        <v>174</v>
      </c>
      <c r="F44" s="33"/>
      <c r="G44" s="3"/>
      <c r="H44" s="75">
        <v>1866</v>
      </c>
      <c r="I44" s="8" t="s">
        <v>225</v>
      </c>
      <c r="J44" s="45">
        <v>52</v>
      </c>
      <c r="K44" s="12">
        <v>10</v>
      </c>
      <c r="L44" s="46"/>
      <c r="M44" s="38">
        <v>12</v>
      </c>
      <c r="N44" s="12">
        <v>12</v>
      </c>
      <c r="O44" s="12"/>
      <c r="P44">
        <v>113</v>
      </c>
      <c r="Q44">
        <v>25</v>
      </c>
    </row>
    <row r="45" spans="1:25" x14ac:dyDescent="0.25">
      <c r="A45">
        <f t="shared" si="0"/>
        <v>41</v>
      </c>
      <c r="B45" s="167">
        <v>16</v>
      </c>
      <c r="C45" s="164"/>
      <c r="D45" s="278" t="s">
        <v>32</v>
      </c>
      <c r="E45" s="165" t="s">
        <v>437</v>
      </c>
      <c r="F45" s="210"/>
      <c r="G45" s="85">
        <v>1864</v>
      </c>
      <c r="H45" s="140" t="s">
        <v>438</v>
      </c>
      <c r="I45" s="169"/>
      <c r="J45" s="170"/>
      <c r="K45" s="166"/>
      <c r="L45" s="171"/>
      <c r="M45" s="172">
        <v>11</v>
      </c>
      <c r="N45" s="166">
        <v>11</v>
      </c>
      <c r="O45" s="166"/>
    </row>
    <row r="46" spans="1:25" ht="15.75" thickBot="1" x14ac:dyDescent="0.3">
      <c r="A46">
        <f t="shared" si="0"/>
        <v>42</v>
      </c>
      <c r="B46" s="100">
        <v>83</v>
      </c>
      <c r="C46" s="101">
        <v>77</v>
      </c>
      <c r="D46" s="102" t="s">
        <v>32</v>
      </c>
      <c r="E46" s="103" t="s">
        <v>157</v>
      </c>
      <c r="F46" s="104"/>
      <c r="G46" s="105">
        <v>1865</v>
      </c>
      <c r="H46" s="106">
        <v>1866</v>
      </c>
      <c r="I46" s="107" t="s">
        <v>225</v>
      </c>
      <c r="J46" s="108">
        <v>35</v>
      </c>
      <c r="K46" s="47"/>
      <c r="L46" s="48"/>
      <c r="M46" s="109">
        <v>3</v>
      </c>
      <c r="N46" s="47">
        <v>13</v>
      </c>
      <c r="O46" s="47"/>
    </row>
    <row r="47" spans="1:25" x14ac:dyDescent="0.25">
      <c r="A47">
        <f t="shared" si="0"/>
        <v>43</v>
      </c>
      <c r="B47" s="89">
        <v>15</v>
      </c>
      <c r="C47" s="90">
        <v>53</v>
      </c>
      <c r="D47" s="91" t="s">
        <v>28</v>
      </c>
      <c r="E47" s="92" t="s">
        <v>242</v>
      </c>
      <c r="F47" s="123" t="s">
        <v>31</v>
      </c>
      <c r="G47" s="94">
        <v>1866</v>
      </c>
      <c r="H47" s="95">
        <v>1867</v>
      </c>
      <c r="I47" s="96" t="s">
        <v>225</v>
      </c>
      <c r="J47" s="97">
        <v>73</v>
      </c>
      <c r="K47" s="23">
        <v>10</v>
      </c>
      <c r="L47" s="40"/>
      <c r="M47" s="98">
        <v>84</v>
      </c>
      <c r="N47" s="23"/>
      <c r="O47" s="23"/>
      <c r="P47">
        <f>SUM(J50:J64)</f>
        <v>655</v>
      </c>
      <c r="Q47">
        <v>78</v>
      </c>
    </row>
    <row r="48" spans="1:25" x14ac:dyDescent="0.25">
      <c r="A48">
        <f t="shared" si="0"/>
        <v>44</v>
      </c>
      <c r="B48" s="99">
        <v>87</v>
      </c>
      <c r="C48" s="13">
        <v>76</v>
      </c>
      <c r="D48" s="2" t="s">
        <v>145</v>
      </c>
      <c r="E48" s="4" t="s">
        <v>146</v>
      </c>
      <c r="F48" s="33"/>
      <c r="G48" s="3">
        <v>1867</v>
      </c>
      <c r="H48" s="75">
        <v>1867</v>
      </c>
      <c r="I48" s="8" t="s">
        <v>225</v>
      </c>
      <c r="J48" s="45">
        <v>15</v>
      </c>
      <c r="K48" s="12">
        <v>15</v>
      </c>
      <c r="L48" s="46"/>
      <c r="M48" s="38">
        <v>17</v>
      </c>
      <c r="N48" s="12">
        <v>17</v>
      </c>
      <c r="O48" s="12"/>
    </row>
    <row r="49" spans="1:17" ht="15.75" thickBot="1" x14ac:dyDescent="0.3">
      <c r="A49">
        <f t="shared" si="0"/>
        <v>45</v>
      </c>
      <c r="B49" s="100">
        <v>6</v>
      </c>
      <c r="C49" s="101">
        <v>104</v>
      </c>
      <c r="D49" s="102" t="s">
        <v>14</v>
      </c>
      <c r="E49" s="103" t="s">
        <v>15</v>
      </c>
      <c r="F49" s="122"/>
      <c r="G49" s="105">
        <v>1867</v>
      </c>
      <c r="H49" s="106">
        <v>1867</v>
      </c>
      <c r="I49" s="107" t="s">
        <v>270</v>
      </c>
      <c r="J49" s="108">
        <v>25</v>
      </c>
      <c r="K49" s="47"/>
      <c r="L49" s="48"/>
      <c r="M49" s="109">
        <v>6</v>
      </c>
      <c r="N49" s="47">
        <v>16</v>
      </c>
      <c r="O49" s="47">
        <v>6</v>
      </c>
    </row>
    <row r="50" spans="1:17" x14ac:dyDescent="0.25">
      <c r="A50">
        <f t="shared" si="0"/>
        <v>46</v>
      </c>
      <c r="B50" s="89">
        <v>66</v>
      </c>
      <c r="C50" s="90">
        <v>1</v>
      </c>
      <c r="D50" s="91" t="s">
        <v>112</v>
      </c>
      <c r="E50" s="92" t="s">
        <v>118</v>
      </c>
      <c r="F50" s="93"/>
      <c r="G50" s="94">
        <v>1868</v>
      </c>
      <c r="H50" s="95">
        <v>1868</v>
      </c>
      <c r="I50" s="96" t="s">
        <v>225</v>
      </c>
      <c r="J50" s="97">
        <v>110</v>
      </c>
      <c r="K50" s="23"/>
      <c r="L50" s="40"/>
      <c r="M50" s="98">
        <v>63</v>
      </c>
      <c r="N50" s="23"/>
      <c r="O50" s="23"/>
    </row>
    <row r="51" spans="1:17" x14ac:dyDescent="0.25">
      <c r="A51">
        <f t="shared" si="0"/>
        <v>47</v>
      </c>
      <c r="B51" s="99">
        <v>113</v>
      </c>
      <c r="C51" s="13">
        <v>11</v>
      </c>
      <c r="D51" s="2" t="s">
        <v>183</v>
      </c>
      <c r="E51" s="4" t="s">
        <v>184</v>
      </c>
      <c r="F51" s="33" t="s">
        <v>185</v>
      </c>
      <c r="G51" s="3">
        <v>1868</v>
      </c>
      <c r="H51" s="75">
        <v>1868</v>
      </c>
      <c r="I51" s="8" t="s">
        <v>225</v>
      </c>
      <c r="J51" s="45">
        <v>157</v>
      </c>
      <c r="K51" s="12">
        <v>10</v>
      </c>
      <c r="L51" s="46"/>
      <c r="M51" s="38">
        <v>31</v>
      </c>
      <c r="N51" s="12">
        <v>10</v>
      </c>
      <c r="O51" s="12"/>
    </row>
    <row r="52" spans="1:17" x14ac:dyDescent="0.25">
      <c r="A52">
        <f t="shared" si="0"/>
        <v>48</v>
      </c>
      <c r="B52" s="99">
        <v>82</v>
      </c>
      <c r="C52" s="13">
        <v>12</v>
      </c>
      <c r="D52" s="2" t="s">
        <v>137</v>
      </c>
      <c r="E52" s="4" t="s">
        <v>138</v>
      </c>
      <c r="F52" s="33"/>
      <c r="G52" s="3">
        <v>1868</v>
      </c>
      <c r="H52" s="75">
        <v>1868</v>
      </c>
      <c r="I52" s="8" t="s">
        <v>225</v>
      </c>
      <c r="J52" s="45">
        <v>100</v>
      </c>
      <c r="K52" s="12"/>
      <c r="L52" s="46"/>
      <c r="M52" s="38">
        <v>13</v>
      </c>
      <c r="N52" s="12">
        <v>13</v>
      </c>
      <c r="O52" s="12"/>
    </row>
    <row r="53" spans="1:17" x14ac:dyDescent="0.25">
      <c r="A53">
        <f t="shared" si="0"/>
        <v>49</v>
      </c>
      <c r="B53" s="99">
        <v>54</v>
      </c>
      <c r="C53" s="13">
        <v>19</v>
      </c>
      <c r="D53" s="2" t="s">
        <v>95</v>
      </c>
      <c r="E53" s="4" t="s">
        <v>96</v>
      </c>
      <c r="F53" s="33" t="s">
        <v>97</v>
      </c>
      <c r="G53" s="3">
        <v>1844</v>
      </c>
      <c r="H53" s="75">
        <v>1868</v>
      </c>
      <c r="I53" s="8" t="s">
        <v>231</v>
      </c>
      <c r="J53" s="45">
        <v>16</v>
      </c>
      <c r="K53" s="12">
        <v>16</v>
      </c>
      <c r="L53" s="46"/>
      <c r="M53" s="38">
        <v>2</v>
      </c>
      <c r="N53" s="12">
        <v>12</v>
      </c>
      <c r="O53" s="12">
        <v>6</v>
      </c>
    </row>
    <row r="54" spans="1:17" x14ac:dyDescent="0.25">
      <c r="A54">
        <f t="shared" si="0"/>
        <v>50</v>
      </c>
      <c r="B54" s="99">
        <v>78</v>
      </c>
      <c r="C54" s="13">
        <v>22</v>
      </c>
      <c r="D54" s="2" t="s">
        <v>130</v>
      </c>
      <c r="E54" s="34" t="s">
        <v>131</v>
      </c>
      <c r="F54" s="33"/>
      <c r="G54" s="3">
        <v>1867</v>
      </c>
      <c r="H54" s="75">
        <v>1868</v>
      </c>
      <c r="I54" s="8" t="s">
        <v>225</v>
      </c>
      <c r="J54" s="45">
        <v>36</v>
      </c>
      <c r="K54" s="12">
        <v>15</v>
      </c>
      <c r="L54" s="46"/>
      <c r="M54" s="38">
        <v>2</v>
      </c>
      <c r="N54" s="12">
        <v>2</v>
      </c>
      <c r="O54" s="12"/>
    </row>
    <row r="55" spans="1:17" x14ac:dyDescent="0.25">
      <c r="A55">
        <f t="shared" si="0"/>
        <v>51</v>
      </c>
      <c r="B55" s="99">
        <v>34</v>
      </c>
      <c r="C55" s="13">
        <v>59</v>
      </c>
      <c r="D55" s="2" t="s">
        <v>58</v>
      </c>
      <c r="E55" s="4" t="s">
        <v>61</v>
      </c>
      <c r="F55" s="33"/>
      <c r="G55" s="3">
        <v>1868</v>
      </c>
      <c r="H55" s="75">
        <v>1868</v>
      </c>
      <c r="I55" s="8" t="s">
        <v>225</v>
      </c>
      <c r="J55" s="45">
        <v>50</v>
      </c>
      <c r="K55" s="12"/>
      <c r="L55" s="46"/>
      <c r="M55" s="38">
        <v>6</v>
      </c>
      <c r="N55" s="12">
        <v>6</v>
      </c>
      <c r="O55" s="12"/>
    </row>
    <row r="56" spans="1:17" x14ac:dyDescent="0.25">
      <c r="A56">
        <f t="shared" si="0"/>
        <v>52</v>
      </c>
      <c r="B56" s="99">
        <v>32</v>
      </c>
      <c r="C56" s="13">
        <v>60</v>
      </c>
      <c r="D56" s="67" t="s">
        <v>58</v>
      </c>
      <c r="E56" s="60" t="s">
        <v>59</v>
      </c>
      <c r="F56" s="32"/>
      <c r="G56" s="3">
        <v>1868</v>
      </c>
      <c r="H56" s="75">
        <v>1868</v>
      </c>
      <c r="I56" s="8" t="s">
        <v>225</v>
      </c>
      <c r="J56" s="45">
        <v>70</v>
      </c>
      <c r="K56" s="12"/>
      <c r="L56" s="46"/>
      <c r="M56" s="38">
        <v>5</v>
      </c>
      <c r="N56" s="12">
        <v>5</v>
      </c>
      <c r="O56" s="12"/>
    </row>
    <row r="57" spans="1:17" x14ac:dyDescent="0.25">
      <c r="A57">
        <f t="shared" si="0"/>
        <v>53</v>
      </c>
      <c r="B57" s="99">
        <v>46</v>
      </c>
      <c r="C57" s="13">
        <v>61</v>
      </c>
      <c r="D57" s="2" t="s">
        <v>75</v>
      </c>
      <c r="E57" s="4" t="s">
        <v>83</v>
      </c>
      <c r="F57" s="33"/>
      <c r="G57" s="3"/>
      <c r="H57" s="75">
        <v>1868</v>
      </c>
      <c r="I57" s="8" t="s">
        <v>225</v>
      </c>
      <c r="J57" s="45">
        <v>70</v>
      </c>
      <c r="K57" s="12"/>
      <c r="L57" s="46"/>
      <c r="M57" s="38">
        <v>64</v>
      </c>
      <c r="N57" s="12">
        <v>1</v>
      </c>
      <c r="O57" s="12"/>
    </row>
    <row r="58" spans="1:17" x14ac:dyDescent="0.25">
      <c r="A58">
        <f t="shared" si="0"/>
        <v>54</v>
      </c>
      <c r="B58" s="99">
        <v>60</v>
      </c>
      <c r="C58" s="13">
        <v>70</v>
      </c>
      <c r="D58" s="2" t="s">
        <v>23</v>
      </c>
      <c r="E58" s="4" t="s">
        <v>108</v>
      </c>
      <c r="F58" s="33"/>
      <c r="G58" s="3"/>
      <c r="H58" s="75">
        <v>1868</v>
      </c>
      <c r="I58" s="52" t="s">
        <v>247</v>
      </c>
      <c r="J58" s="45">
        <v>18</v>
      </c>
      <c r="K58" s="12"/>
      <c r="L58" s="46"/>
      <c r="M58" s="38">
        <v>5</v>
      </c>
      <c r="N58" s="12">
        <v>5</v>
      </c>
      <c r="O58" s="12"/>
    </row>
    <row r="59" spans="1:17" x14ac:dyDescent="0.25">
      <c r="A59">
        <f t="shared" si="0"/>
        <v>55</v>
      </c>
      <c r="B59" s="99" t="s">
        <v>187</v>
      </c>
      <c r="C59" s="13">
        <v>73</v>
      </c>
      <c r="D59" s="2" t="s">
        <v>183</v>
      </c>
      <c r="E59" s="4" t="s">
        <v>188</v>
      </c>
      <c r="F59" s="33"/>
      <c r="G59" s="3"/>
      <c r="H59" s="75">
        <v>1868</v>
      </c>
      <c r="I59" s="8" t="s">
        <v>225</v>
      </c>
      <c r="J59" s="45"/>
      <c r="K59" s="12"/>
      <c r="L59" s="46"/>
      <c r="M59" s="38">
        <v>1</v>
      </c>
      <c r="N59" s="12">
        <v>11</v>
      </c>
      <c r="O59" s="12">
        <v>6</v>
      </c>
    </row>
    <row r="60" spans="1:17" x14ac:dyDescent="0.25">
      <c r="A60">
        <f t="shared" si="0"/>
        <v>56</v>
      </c>
      <c r="B60" s="99">
        <v>14</v>
      </c>
      <c r="C60" s="13">
        <v>94</v>
      </c>
      <c r="D60" s="2" t="s">
        <v>261</v>
      </c>
      <c r="E60" s="4" t="s">
        <v>263</v>
      </c>
      <c r="F60" s="32"/>
      <c r="G60" s="3">
        <v>1868</v>
      </c>
      <c r="H60" s="75">
        <v>1868</v>
      </c>
      <c r="I60" s="8" t="s">
        <v>225</v>
      </c>
      <c r="J60" s="45">
        <v>1</v>
      </c>
      <c r="K60" s="12">
        <v>10</v>
      </c>
      <c r="L60" s="46"/>
      <c r="M60" s="38"/>
      <c r="N60" s="12">
        <v>4</v>
      </c>
      <c r="O60" s="12"/>
    </row>
    <row r="61" spans="1:17" x14ac:dyDescent="0.25">
      <c r="A61">
        <f t="shared" si="0"/>
        <v>57</v>
      </c>
      <c r="B61" s="99">
        <v>11</v>
      </c>
      <c r="C61" s="13">
        <v>108</v>
      </c>
      <c r="D61" s="2" t="s">
        <v>23</v>
      </c>
      <c r="E61" s="4" t="s">
        <v>273</v>
      </c>
      <c r="F61" s="32"/>
      <c r="G61" s="3">
        <v>1868</v>
      </c>
      <c r="H61" s="75">
        <v>1868</v>
      </c>
      <c r="I61" s="52" t="s">
        <v>274</v>
      </c>
      <c r="J61" s="45">
        <v>5</v>
      </c>
      <c r="K61" s="12">
        <v>5</v>
      </c>
      <c r="L61" s="46"/>
      <c r="M61" s="38">
        <v>1</v>
      </c>
      <c r="N61" s="12">
        <v>11</v>
      </c>
      <c r="O61" s="12">
        <v>6</v>
      </c>
    </row>
    <row r="62" spans="1:17" x14ac:dyDescent="0.25">
      <c r="A62">
        <f t="shared" si="0"/>
        <v>58</v>
      </c>
      <c r="B62" s="99">
        <v>12</v>
      </c>
      <c r="C62" s="13">
        <v>109</v>
      </c>
      <c r="D62" s="2" t="s">
        <v>23</v>
      </c>
      <c r="E62" s="4" t="s">
        <v>24</v>
      </c>
      <c r="F62" s="32"/>
      <c r="G62" s="3">
        <v>1868</v>
      </c>
      <c r="H62" s="75">
        <v>1868</v>
      </c>
      <c r="I62" s="52" t="s">
        <v>274</v>
      </c>
      <c r="J62" s="45">
        <v>2</v>
      </c>
      <c r="K62" s="12">
        <v>2</v>
      </c>
      <c r="L62" s="46"/>
      <c r="M62" s="38">
        <v>1</v>
      </c>
      <c r="N62" s="12">
        <v>11</v>
      </c>
      <c r="O62" s="12">
        <v>6</v>
      </c>
      <c r="P62">
        <f>SUM(J65:J69)</f>
        <v>239</v>
      </c>
      <c r="Q62">
        <v>10</v>
      </c>
    </row>
    <row r="63" spans="1:17" x14ac:dyDescent="0.25">
      <c r="A63">
        <f t="shared" si="0"/>
        <v>59</v>
      </c>
      <c r="B63" s="99">
        <v>8</v>
      </c>
      <c r="C63" s="13">
        <v>110</v>
      </c>
      <c r="D63" s="2" t="s">
        <v>16</v>
      </c>
      <c r="E63" s="4" t="s">
        <v>22</v>
      </c>
      <c r="F63" s="32"/>
      <c r="G63" s="3">
        <v>1868</v>
      </c>
      <c r="H63" s="75">
        <v>1868</v>
      </c>
      <c r="I63" s="8" t="s">
        <v>225</v>
      </c>
      <c r="J63" s="45">
        <v>8</v>
      </c>
      <c r="K63" s="12">
        <v>8</v>
      </c>
      <c r="L63" s="46"/>
      <c r="M63" s="38">
        <v>6</v>
      </c>
      <c r="N63" s="12">
        <v>16</v>
      </c>
      <c r="O63" s="12">
        <v>6</v>
      </c>
    </row>
    <row r="64" spans="1:17" ht="15.75" thickBot="1" x14ac:dyDescent="0.3">
      <c r="A64">
        <f t="shared" si="0"/>
        <v>60</v>
      </c>
      <c r="B64" s="100">
        <v>7</v>
      </c>
      <c r="C64" s="101">
        <v>111</v>
      </c>
      <c r="D64" s="102" t="s">
        <v>16</v>
      </c>
      <c r="E64" s="103" t="s">
        <v>17</v>
      </c>
      <c r="F64" s="122"/>
      <c r="G64" s="105">
        <v>1868</v>
      </c>
      <c r="H64" s="106">
        <v>1868</v>
      </c>
      <c r="I64" s="107" t="s">
        <v>225</v>
      </c>
      <c r="J64" s="108">
        <v>12</v>
      </c>
      <c r="K64" s="47">
        <v>12</v>
      </c>
      <c r="L64" s="48"/>
      <c r="M64" s="109">
        <v>10</v>
      </c>
      <c r="N64" s="47">
        <v>10</v>
      </c>
      <c r="O64" s="47"/>
    </row>
    <row r="65" spans="1:16" x14ac:dyDescent="0.25">
      <c r="A65">
        <f t="shared" si="0"/>
        <v>61</v>
      </c>
      <c r="B65" s="89">
        <v>115</v>
      </c>
      <c r="C65" s="90">
        <v>20</v>
      </c>
      <c r="D65" s="91" t="s">
        <v>191</v>
      </c>
      <c r="E65" s="92" t="s">
        <v>192</v>
      </c>
      <c r="F65" s="93" t="s">
        <v>193</v>
      </c>
      <c r="G65" s="94">
        <v>1869</v>
      </c>
      <c r="H65" s="95">
        <v>1869</v>
      </c>
      <c r="I65" s="96" t="s">
        <v>232</v>
      </c>
      <c r="J65" s="97">
        <v>20</v>
      </c>
      <c r="K65" s="23"/>
      <c r="L65" s="40"/>
      <c r="M65" s="98">
        <v>8</v>
      </c>
      <c r="N65" s="23">
        <v>8</v>
      </c>
      <c r="O65" s="23"/>
    </row>
    <row r="66" spans="1:16" x14ac:dyDescent="0.25">
      <c r="A66">
        <f t="shared" si="0"/>
        <v>62</v>
      </c>
      <c r="B66" s="99">
        <v>44</v>
      </c>
      <c r="C66" s="13">
        <v>49</v>
      </c>
      <c r="D66" s="2" t="s">
        <v>75</v>
      </c>
      <c r="E66" s="4" t="s">
        <v>80</v>
      </c>
      <c r="F66" s="33"/>
      <c r="G66" s="3">
        <v>1869</v>
      </c>
      <c r="H66" s="75">
        <v>1869</v>
      </c>
      <c r="I66" s="8"/>
      <c r="J66" s="45">
        <v>94</v>
      </c>
      <c r="K66" s="12"/>
      <c r="L66" s="46"/>
      <c r="M66" s="38">
        <v>14</v>
      </c>
      <c r="N66" s="12">
        <v>14</v>
      </c>
      <c r="O66" s="12"/>
    </row>
    <row r="67" spans="1:16" x14ac:dyDescent="0.25">
      <c r="A67">
        <f t="shared" si="0"/>
        <v>63</v>
      </c>
      <c r="B67" s="99">
        <v>35</v>
      </c>
      <c r="C67" s="13">
        <v>64</v>
      </c>
      <c r="D67" s="2" t="s">
        <v>62</v>
      </c>
      <c r="E67" s="4" t="s">
        <v>63</v>
      </c>
      <c r="F67" s="33"/>
      <c r="G67" s="3">
        <v>1864</v>
      </c>
      <c r="H67" s="75">
        <v>1869</v>
      </c>
      <c r="I67" s="8" t="s">
        <v>244</v>
      </c>
      <c r="J67" s="45">
        <v>42</v>
      </c>
      <c r="K67" s="12"/>
      <c r="L67" s="46"/>
      <c r="M67" s="38">
        <v>6</v>
      </c>
      <c r="N67" s="12">
        <v>6</v>
      </c>
      <c r="O67" s="12"/>
      <c r="P67" s="70">
        <v>200</v>
      </c>
    </row>
    <row r="68" spans="1:16" x14ac:dyDescent="0.25">
      <c r="A68">
        <f t="shared" si="0"/>
        <v>64</v>
      </c>
      <c r="B68" s="99">
        <v>45</v>
      </c>
      <c r="C68" s="13">
        <v>67</v>
      </c>
      <c r="D68" s="2" t="s">
        <v>75</v>
      </c>
      <c r="E68" s="4" t="s">
        <v>81</v>
      </c>
      <c r="F68" s="33"/>
      <c r="G68" s="3">
        <v>1869</v>
      </c>
      <c r="H68" s="75">
        <v>1869</v>
      </c>
      <c r="I68" s="8" t="s">
        <v>225</v>
      </c>
      <c r="J68" s="45">
        <v>73</v>
      </c>
      <c r="K68" s="12"/>
      <c r="L68" s="46"/>
      <c r="M68" s="38">
        <v>6</v>
      </c>
      <c r="N68" s="12">
        <v>16</v>
      </c>
      <c r="O68" s="12">
        <v>6</v>
      </c>
    </row>
    <row r="69" spans="1:16" ht="15.75" thickBot="1" x14ac:dyDescent="0.3">
      <c r="A69">
        <f t="shared" si="0"/>
        <v>65</v>
      </c>
      <c r="B69" s="100"/>
      <c r="C69" s="101">
        <v>71</v>
      </c>
      <c r="D69" s="102" t="s">
        <v>75</v>
      </c>
      <c r="E69" s="103" t="s">
        <v>248</v>
      </c>
      <c r="F69" s="104"/>
      <c r="G69" s="105">
        <v>1869</v>
      </c>
      <c r="H69" s="106">
        <v>1869</v>
      </c>
      <c r="I69" s="107" t="s">
        <v>225</v>
      </c>
      <c r="J69" s="108">
        <v>10</v>
      </c>
      <c r="K69" s="47">
        <v>10</v>
      </c>
      <c r="L69" s="48"/>
      <c r="M69" s="109"/>
      <c r="N69" s="47"/>
      <c r="O69" s="47"/>
    </row>
    <row r="70" spans="1:16" x14ac:dyDescent="0.25">
      <c r="A70">
        <f t="shared" si="0"/>
        <v>66</v>
      </c>
      <c r="B70" s="89">
        <v>48</v>
      </c>
      <c r="C70" s="90">
        <v>34</v>
      </c>
      <c r="D70" s="91" t="s">
        <v>303</v>
      </c>
      <c r="E70" s="92" t="s">
        <v>85</v>
      </c>
      <c r="F70" s="93"/>
      <c r="G70" s="94">
        <v>1870</v>
      </c>
      <c r="H70" s="95">
        <v>1870</v>
      </c>
      <c r="I70" s="96"/>
      <c r="J70" s="97">
        <v>15</v>
      </c>
      <c r="K70" s="23"/>
      <c r="L70" s="40"/>
      <c r="M70" s="98">
        <v>4</v>
      </c>
      <c r="N70" s="23">
        <v>14</v>
      </c>
      <c r="O70" s="23">
        <v>6</v>
      </c>
    </row>
    <row r="71" spans="1:16" x14ac:dyDescent="0.25">
      <c r="A71">
        <f t="shared" ref="A71:A134" si="2">A70+1</f>
        <v>67</v>
      </c>
      <c r="B71" s="167">
        <v>33</v>
      </c>
      <c r="C71" s="164">
        <v>37</v>
      </c>
      <c r="D71" s="87" t="s">
        <v>58</v>
      </c>
      <c r="E71" s="165" t="s">
        <v>60</v>
      </c>
      <c r="F71" s="168"/>
      <c r="G71" s="85">
        <v>1870</v>
      </c>
      <c r="H71" s="140">
        <v>1870</v>
      </c>
      <c r="I71" s="169"/>
      <c r="J71" s="170">
        <v>15</v>
      </c>
      <c r="K71" s="166"/>
      <c r="L71" s="171"/>
      <c r="M71" s="172">
        <v>4</v>
      </c>
      <c r="N71" s="166">
        <v>4</v>
      </c>
      <c r="O71" s="166"/>
    </row>
    <row r="72" spans="1:16" x14ac:dyDescent="0.25">
      <c r="A72">
        <f t="shared" si="2"/>
        <v>68</v>
      </c>
      <c r="B72" s="99"/>
      <c r="C72" s="13">
        <v>41</v>
      </c>
      <c r="D72" s="2" t="s">
        <v>150</v>
      </c>
      <c r="E72" s="4" t="s">
        <v>238</v>
      </c>
      <c r="F72" s="33"/>
      <c r="G72" s="3">
        <v>1870</v>
      </c>
      <c r="H72" s="2">
        <v>1870</v>
      </c>
      <c r="I72" s="3" t="s">
        <v>225</v>
      </c>
      <c r="J72" s="12">
        <v>160</v>
      </c>
      <c r="K72" s="12"/>
      <c r="L72" s="12"/>
      <c r="M72" s="12"/>
      <c r="N72" s="12"/>
      <c r="O72" s="12"/>
    </row>
    <row r="73" spans="1:16" x14ac:dyDescent="0.25">
      <c r="A73">
        <f t="shared" si="2"/>
        <v>69</v>
      </c>
      <c r="B73" s="99">
        <v>89</v>
      </c>
      <c r="C73" s="13">
        <v>36</v>
      </c>
      <c r="D73" s="2" t="s">
        <v>150</v>
      </c>
      <c r="E73" s="4" t="s">
        <v>151</v>
      </c>
      <c r="F73" s="33"/>
      <c r="G73" s="3"/>
      <c r="H73" s="2">
        <v>1870</v>
      </c>
      <c r="I73" s="3"/>
      <c r="J73" s="12"/>
      <c r="K73" s="12"/>
      <c r="L73" s="12"/>
      <c r="M73" s="12">
        <v>147</v>
      </c>
      <c r="N73" s="12"/>
      <c r="O73" s="12"/>
      <c r="P73">
        <f>SUM(J80:J85)</f>
        <v>203</v>
      </c>
    </row>
    <row r="74" spans="1:16" x14ac:dyDescent="0.25">
      <c r="A74">
        <f t="shared" si="2"/>
        <v>70</v>
      </c>
      <c r="B74" s="99">
        <v>90</v>
      </c>
      <c r="C74" s="13">
        <v>47</v>
      </c>
      <c r="D74" s="2" t="s">
        <v>150</v>
      </c>
      <c r="E74" s="4" t="s">
        <v>440</v>
      </c>
      <c r="F74" s="33"/>
      <c r="G74" s="3"/>
      <c r="H74" s="2">
        <v>1870</v>
      </c>
      <c r="I74" s="3"/>
      <c r="J74" s="12"/>
      <c r="K74" s="12"/>
      <c r="L74" s="12"/>
      <c r="M74" s="12">
        <v>14</v>
      </c>
      <c r="N74" s="12">
        <v>14</v>
      </c>
      <c r="O74" s="12"/>
    </row>
    <row r="75" spans="1:16" x14ac:dyDescent="0.25">
      <c r="A75">
        <f t="shared" si="2"/>
        <v>71</v>
      </c>
      <c r="B75" s="99"/>
      <c r="C75" s="13"/>
      <c r="D75" s="2" t="s">
        <v>150</v>
      </c>
      <c r="E75" s="4" t="s">
        <v>332</v>
      </c>
      <c r="F75" s="33"/>
      <c r="G75" s="3">
        <v>1870</v>
      </c>
      <c r="H75" s="2">
        <v>1870</v>
      </c>
      <c r="I75" s="3" t="s">
        <v>285</v>
      </c>
      <c r="J75" s="12"/>
      <c r="K75" s="12"/>
      <c r="L75" s="12"/>
      <c r="M75" s="12"/>
      <c r="N75" s="12"/>
      <c r="O75" s="12"/>
    </row>
    <row r="76" spans="1:16" ht="15.75" thickBot="1" x14ac:dyDescent="0.3">
      <c r="A76">
        <f t="shared" si="2"/>
        <v>72</v>
      </c>
      <c r="B76" s="100">
        <v>5</v>
      </c>
      <c r="C76" s="101">
        <v>105</v>
      </c>
      <c r="D76" s="102" t="s">
        <v>12</v>
      </c>
      <c r="E76" s="103" t="s">
        <v>13</v>
      </c>
      <c r="F76" s="122"/>
      <c r="G76" s="105">
        <v>1870</v>
      </c>
      <c r="H76" s="102">
        <v>1870</v>
      </c>
      <c r="I76" s="105" t="s">
        <v>232</v>
      </c>
      <c r="J76" s="47">
        <v>10</v>
      </c>
      <c r="K76" s="47"/>
      <c r="L76" s="47"/>
      <c r="M76" s="47">
        <v>6</v>
      </c>
      <c r="N76" s="47">
        <v>6</v>
      </c>
      <c r="O76" s="47"/>
    </row>
    <row r="77" spans="1:16" x14ac:dyDescent="0.25">
      <c r="A77">
        <f t="shared" si="2"/>
        <v>73</v>
      </c>
      <c r="B77" s="89">
        <v>58</v>
      </c>
      <c r="C77" s="90">
        <v>5</v>
      </c>
      <c r="D77" s="91" t="s">
        <v>103</v>
      </c>
      <c r="E77" s="92" t="s">
        <v>104</v>
      </c>
      <c r="F77" s="93"/>
      <c r="G77" s="94">
        <v>1871</v>
      </c>
      <c r="H77" s="91">
        <v>1871</v>
      </c>
      <c r="I77" s="94" t="s">
        <v>225</v>
      </c>
      <c r="J77" s="23">
        <v>200</v>
      </c>
      <c r="K77" s="23"/>
      <c r="L77" s="23"/>
      <c r="M77" s="23">
        <v>31</v>
      </c>
      <c r="N77" s="23">
        <v>10</v>
      </c>
      <c r="O77" s="23"/>
    </row>
    <row r="78" spans="1:16" x14ac:dyDescent="0.25">
      <c r="A78">
        <f t="shared" si="2"/>
        <v>74</v>
      </c>
      <c r="B78" s="62">
        <v>10</v>
      </c>
      <c r="C78" s="13">
        <v>106</v>
      </c>
      <c r="D78" s="2" t="s">
        <v>18</v>
      </c>
      <c r="E78" s="4" t="s">
        <v>21</v>
      </c>
      <c r="F78" s="32"/>
      <c r="G78" s="3">
        <v>1871</v>
      </c>
      <c r="H78" s="75">
        <v>1871</v>
      </c>
      <c r="I78" s="8" t="s">
        <v>225</v>
      </c>
      <c r="J78" s="45">
        <v>0</v>
      </c>
      <c r="K78" s="12"/>
      <c r="L78" s="46"/>
      <c r="M78" s="38">
        <v>1</v>
      </c>
      <c r="N78" s="12">
        <v>1</v>
      </c>
      <c r="O78" s="12"/>
    </row>
    <row r="79" spans="1:16" x14ac:dyDescent="0.25">
      <c r="A79">
        <f t="shared" si="2"/>
        <v>75</v>
      </c>
      <c r="B79" s="62">
        <v>9</v>
      </c>
      <c r="C79" s="13">
        <v>107</v>
      </c>
      <c r="D79" s="2" t="s">
        <v>18</v>
      </c>
      <c r="E79" s="4" t="s">
        <v>20</v>
      </c>
      <c r="F79" s="32"/>
      <c r="G79" s="3">
        <v>1871</v>
      </c>
      <c r="H79" s="75">
        <v>1871</v>
      </c>
      <c r="I79" s="8" t="s">
        <v>272</v>
      </c>
      <c r="J79" s="45">
        <v>0</v>
      </c>
      <c r="K79" s="12"/>
      <c r="L79" s="46"/>
      <c r="M79" s="38">
        <v>1</v>
      </c>
      <c r="N79" s="12">
        <v>1</v>
      </c>
      <c r="O79" s="12"/>
    </row>
    <row r="80" spans="1:16" x14ac:dyDescent="0.25">
      <c r="A80">
        <f t="shared" si="2"/>
        <v>76</v>
      </c>
      <c r="B80" s="99">
        <v>36</v>
      </c>
      <c r="C80" s="13">
        <v>14</v>
      </c>
      <c r="D80" s="2" t="s">
        <v>64</v>
      </c>
      <c r="E80" s="4" t="s">
        <v>65</v>
      </c>
      <c r="F80" s="33"/>
      <c r="G80" s="3">
        <v>1871</v>
      </c>
      <c r="H80" s="2">
        <v>1871</v>
      </c>
      <c r="I80" s="3" t="s">
        <v>225</v>
      </c>
      <c r="J80" s="12">
        <v>30</v>
      </c>
      <c r="K80" s="12"/>
      <c r="L80" s="12"/>
      <c r="M80" s="12">
        <v>7</v>
      </c>
      <c r="N80" s="12">
        <v>7</v>
      </c>
      <c r="O80" s="12"/>
    </row>
    <row r="81" spans="1:17" x14ac:dyDescent="0.25">
      <c r="A81">
        <f t="shared" si="2"/>
        <v>77</v>
      </c>
      <c r="B81" s="99">
        <v>65</v>
      </c>
      <c r="C81" s="13">
        <v>23</v>
      </c>
      <c r="D81" s="2" t="s">
        <v>112</v>
      </c>
      <c r="E81" s="4" t="s">
        <v>117</v>
      </c>
      <c r="F81" s="33"/>
      <c r="G81" s="3">
        <v>1871</v>
      </c>
      <c r="H81" s="2">
        <v>1871</v>
      </c>
      <c r="I81" s="3" t="s">
        <v>225</v>
      </c>
      <c r="J81" s="12">
        <v>35</v>
      </c>
      <c r="K81" s="12"/>
      <c r="L81" s="12"/>
      <c r="M81" s="12">
        <v>7</v>
      </c>
      <c r="N81" s="12">
        <v>17</v>
      </c>
      <c r="O81" s="12">
        <v>6</v>
      </c>
    </row>
    <row r="82" spans="1:17" x14ac:dyDescent="0.25">
      <c r="A82">
        <f t="shared" si="2"/>
        <v>78</v>
      </c>
      <c r="B82" s="99" t="s">
        <v>115</v>
      </c>
      <c r="C82" s="13">
        <v>48</v>
      </c>
      <c r="D82" s="2" t="s">
        <v>112</v>
      </c>
      <c r="E82" s="4" t="s">
        <v>240</v>
      </c>
      <c r="F82" s="33"/>
      <c r="G82" s="3">
        <v>1871</v>
      </c>
      <c r="H82" s="2">
        <v>1871</v>
      </c>
      <c r="I82" s="3"/>
      <c r="J82" s="12">
        <v>0</v>
      </c>
      <c r="K82" s="12"/>
      <c r="L82" s="12"/>
      <c r="M82" s="12"/>
      <c r="N82" s="12"/>
      <c r="O82" s="12"/>
      <c r="P82">
        <f>SUM(J86:J90)</f>
        <v>469</v>
      </c>
      <c r="Q82">
        <v>10</v>
      </c>
    </row>
    <row r="83" spans="1:17" x14ac:dyDescent="0.25">
      <c r="A83">
        <f t="shared" si="2"/>
        <v>79</v>
      </c>
      <c r="B83" s="99">
        <v>69</v>
      </c>
      <c r="C83" s="13">
        <v>69</v>
      </c>
      <c r="D83" s="2" t="s">
        <v>112</v>
      </c>
      <c r="E83" s="4" t="s">
        <v>121</v>
      </c>
      <c r="F83" s="33"/>
      <c r="G83" s="3">
        <v>1871</v>
      </c>
      <c r="H83" s="2">
        <v>1871</v>
      </c>
      <c r="I83" s="3" t="s">
        <v>225</v>
      </c>
      <c r="J83" s="12">
        <v>65</v>
      </c>
      <c r="K83" s="12"/>
      <c r="L83" s="12"/>
      <c r="M83" s="12">
        <v>17</v>
      </c>
      <c r="N83" s="12">
        <v>6</v>
      </c>
      <c r="O83" s="12">
        <v>6</v>
      </c>
    </row>
    <row r="84" spans="1:17" ht="15.75" thickBot="1" x14ac:dyDescent="0.3">
      <c r="A84">
        <f t="shared" si="2"/>
        <v>80</v>
      </c>
      <c r="B84" s="100">
        <v>55</v>
      </c>
      <c r="C84" s="101">
        <v>74</v>
      </c>
      <c r="D84" s="102" t="s">
        <v>14</v>
      </c>
      <c r="E84" s="103" t="s">
        <v>98</v>
      </c>
      <c r="F84" s="104"/>
      <c r="G84" s="105"/>
      <c r="H84" s="102">
        <v>1871</v>
      </c>
      <c r="I84" s="105" t="s">
        <v>250</v>
      </c>
      <c r="J84" s="47">
        <v>10</v>
      </c>
      <c r="K84" s="47"/>
      <c r="L84" s="47"/>
      <c r="M84" s="47">
        <v>8</v>
      </c>
      <c r="N84" s="47">
        <v>8</v>
      </c>
      <c r="O84" s="47"/>
    </row>
    <row r="85" spans="1:17" x14ac:dyDescent="0.25">
      <c r="A85">
        <f t="shared" si="2"/>
        <v>81</v>
      </c>
      <c r="B85" s="89">
        <v>49</v>
      </c>
      <c r="C85" s="90">
        <v>38</v>
      </c>
      <c r="D85" s="91" t="s">
        <v>86</v>
      </c>
      <c r="E85" s="92" t="s">
        <v>439</v>
      </c>
      <c r="F85" s="93"/>
      <c r="G85" s="94">
        <v>1872</v>
      </c>
      <c r="H85" s="91">
        <v>1872</v>
      </c>
      <c r="I85" s="94" t="s">
        <v>243</v>
      </c>
      <c r="J85" s="23">
        <v>63</v>
      </c>
      <c r="K85" s="23"/>
      <c r="L85" s="23"/>
      <c r="M85" s="23">
        <v>27</v>
      </c>
      <c r="N85" s="23">
        <v>6</v>
      </c>
      <c r="O85" s="23"/>
    </row>
    <row r="86" spans="1:17" x14ac:dyDescent="0.25">
      <c r="A86">
        <f t="shared" si="2"/>
        <v>82</v>
      </c>
      <c r="B86" s="99">
        <v>51</v>
      </c>
      <c r="C86" s="13">
        <v>39</v>
      </c>
      <c r="D86" s="2" t="s">
        <v>86</v>
      </c>
      <c r="E86" s="4" t="s">
        <v>89</v>
      </c>
      <c r="F86" s="33"/>
      <c r="G86" s="3">
        <v>1872</v>
      </c>
      <c r="H86" s="2">
        <v>1872</v>
      </c>
      <c r="I86" s="3" t="s">
        <v>237</v>
      </c>
      <c r="J86" s="12">
        <v>63</v>
      </c>
      <c r="K86" s="12"/>
      <c r="L86" s="12"/>
      <c r="M86" s="12">
        <v>27</v>
      </c>
      <c r="N86" s="12">
        <v>6</v>
      </c>
      <c r="O86" s="12"/>
    </row>
    <row r="87" spans="1:17" x14ac:dyDescent="0.25">
      <c r="A87">
        <f t="shared" si="2"/>
        <v>83</v>
      </c>
      <c r="B87" s="99">
        <v>86</v>
      </c>
      <c r="C87" s="13">
        <v>42</v>
      </c>
      <c r="D87" s="2" t="s">
        <v>143</v>
      </c>
      <c r="E87" s="4" t="s">
        <v>144</v>
      </c>
      <c r="F87" s="33"/>
      <c r="G87" s="3">
        <v>1860</v>
      </c>
      <c r="H87" s="2">
        <v>1872</v>
      </c>
      <c r="I87" s="3" t="s">
        <v>225</v>
      </c>
      <c r="J87" s="12">
        <v>105</v>
      </c>
      <c r="K87" s="12"/>
      <c r="L87" s="12"/>
      <c r="M87" s="12">
        <v>49</v>
      </c>
      <c r="N87" s="12">
        <v>7</v>
      </c>
      <c r="O87" s="12"/>
      <c r="P87">
        <v>41</v>
      </c>
    </row>
    <row r="88" spans="1:17" x14ac:dyDescent="0.25">
      <c r="A88">
        <f t="shared" si="2"/>
        <v>84</v>
      </c>
      <c r="B88" s="99">
        <v>105</v>
      </c>
      <c r="C88" s="13">
        <v>45</v>
      </c>
      <c r="D88" s="77" t="s">
        <v>172</v>
      </c>
      <c r="E88" s="78" t="s">
        <v>367</v>
      </c>
      <c r="F88" s="33"/>
      <c r="G88" s="79">
        <v>1872</v>
      </c>
      <c r="H88" s="77">
        <v>1872</v>
      </c>
      <c r="I88" s="79" t="s">
        <v>225</v>
      </c>
      <c r="J88" s="12">
        <v>250</v>
      </c>
      <c r="K88" s="12"/>
      <c r="L88" s="12"/>
      <c r="M88" s="12">
        <v>64</v>
      </c>
      <c r="N88" s="12">
        <v>1</v>
      </c>
      <c r="O88" s="12"/>
    </row>
    <row r="89" spans="1:17" ht="15.75" thickBot="1" x14ac:dyDescent="0.3">
      <c r="A89">
        <f t="shared" si="2"/>
        <v>85</v>
      </c>
      <c r="B89" s="100">
        <v>50</v>
      </c>
      <c r="C89" s="101">
        <v>57</v>
      </c>
      <c r="D89" s="102" t="s">
        <v>86</v>
      </c>
      <c r="E89" s="103" t="s">
        <v>88</v>
      </c>
      <c r="F89" s="104"/>
      <c r="G89" s="105">
        <v>1872</v>
      </c>
      <c r="H89" s="102">
        <v>1872</v>
      </c>
      <c r="I89" s="105" t="s">
        <v>237</v>
      </c>
      <c r="J89" s="47">
        <v>31</v>
      </c>
      <c r="K89" s="47">
        <v>10</v>
      </c>
      <c r="L89" s="47"/>
      <c r="M89" s="47">
        <v>32</v>
      </c>
      <c r="N89" s="47">
        <v>11</v>
      </c>
      <c r="O89" s="47"/>
      <c r="P89" s="70">
        <v>54</v>
      </c>
      <c r="Q89" s="70">
        <v>5</v>
      </c>
    </row>
    <row r="90" spans="1:17" x14ac:dyDescent="0.25">
      <c r="A90">
        <f t="shared" si="2"/>
        <v>86</v>
      </c>
      <c r="B90" s="89">
        <v>104</v>
      </c>
      <c r="C90" s="90">
        <v>44</v>
      </c>
      <c r="D90" s="91" t="s">
        <v>172</v>
      </c>
      <c r="E90" s="92" t="s">
        <v>173</v>
      </c>
      <c r="F90" s="93"/>
      <c r="G90" s="94">
        <v>1874</v>
      </c>
      <c r="H90" s="91">
        <v>1873</v>
      </c>
      <c r="I90" s="94" t="s">
        <v>225</v>
      </c>
      <c r="J90" s="23">
        <v>20</v>
      </c>
      <c r="K90" s="23"/>
      <c r="L90" s="23"/>
      <c r="M90" s="23">
        <v>16</v>
      </c>
      <c r="N90" s="23">
        <v>16</v>
      </c>
      <c r="O90" s="23"/>
    </row>
    <row r="91" spans="1:17" ht="15.75" thickBot="1" x14ac:dyDescent="0.3">
      <c r="A91">
        <f t="shared" si="2"/>
        <v>87</v>
      </c>
      <c r="B91" s="100">
        <v>114</v>
      </c>
      <c r="C91" s="101">
        <v>46</v>
      </c>
      <c r="D91" s="102" t="s">
        <v>189</v>
      </c>
      <c r="E91" s="103" t="s">
        <v>190</v>
      </c>
      <c r="F91" s="104"/>
      <c r="G91" s="105">
        <v>1873</v>
      </c>
      <c r="H91" s="102">
        <v>1873</v>
      </c>
      <c r="I91" s="105" t="s">
        <v>239</v>
      </c>
      <c r="J91" s="47">
        <v>21</v>
      </c>
      <c r="K91" s="47"/>
      <c r="L91" s="47"/>
      <c r="M91" s="47">
        <v>7</v>
      </c>
      <c r="N91" s="47">
        <v>17</v>
      </c>
      <c r="O91" s="47">
        <v>6</v>
      </c>
    </row>
    <row r="92" spans="1:17" x14ac:dyDescent="0.25">
      <c r="A92">
        <f t="shared" si="2"/>
        <v>88</v>
      </c>
      <c r="B92" s="89">
        <v>73</v>
      </c>
      <c r="C92" s="90">
        <v>9</v>
      </c>
      <c r="D92" s="91" t="s">
        <v>112</v>
      </c>
      <c r="E92" s="92" t="s">
        <v>124</v>
      </c>
      <c r="F92" s="93"/>
      <c r="G92" s="94">
        <v>1876</v>
      </c>
      <c r="H92" s="91">
        <v>1874</v>
      </c>
      <c r="I92" s="94" t="s">
        <v>225</v>
      </c>
      <c r="J92" s="23">
        <v>25</v>
      </c>
      <c r="K92" s="23"/>
      <c r="L92" s="23"/>
      <c r="M92" s="23">
        <v>5</v>
      </c>
      <c r="N92" s="23">
        <v>15</v>
      </c>
      <c r="O92" s="23">
        <v>6</v>
      </c>
    </row>
    <row r="93" spans="1:17" x14ac:dyDescent="0.25">
      <c r="A93">
        <f t="shared" si="2"/>
        <v>89</v>
      </c>
      <c r="B93" s="99">
        <v>31</v>
      </c>
      <c r="C93" s="13">
        <v>35</v>
      </c>
      <c r="D93" s="2" t="s">
        <v>56</v>
      </c>
      <c r="E93" s="4" t="s">
        <v>57</v>
      </c>
      <c r="F93" s="32"/>
      <c r="G93" s="3"/>
      <c r="H93" s="2">
        <v>1874</v>
      </c>
      <c r="I93" s="3" t="s">
        <v>236</v>
      </c>
      <c r="J93" s="12">
        <v>9</v>
      </c>
      <c r="K93" s="12"/>
      <c r="L93" s="12"/>
      <c r="M93" s="12">
        <v>1</v>
      </c>
      <c r="N93" s="12"/>
      <c r="O93" s="12"/>
      <c r="P93">
        <v>200</v>
      </c>
    </row>
    <row r="94" spans="1:17" x14ac:dyDescent="0.25">
      <c r="A94">
        <f t="shared" si="2"/>
        <v>90</v>
      </c>
      <c r="B94" s="99">
        <v>93</v>
      </c>
      <c r="C94" s="13">
        <v>66</v>
      </c>
      <c r="D94" s="2" t="s">
        <v>159</v>
      </c>
      <c r="E94" s="4" t="s">
        <v>160</v>
      </c>
      <c r="F94" s="33"/>
      <c r="G94" s="3"/>
      <c r="H94" s="2">
        <v>1874</v>
      </c>
      <c r="I94" s="3" t="s">
        <v>245</v>
      </c>
      <c r="J94" s="12">
        <v>15</v>
      </c>
      <c r="K94" s="12"/>
      <c r="L94" s="12"/>
      <c r="M94" s="12">
        <v>3</v>
      </c>
      <c r="N94" s="12">
        <v>13</v>
      </c>
      <c r="O94" s="12">
        <v>6</v>
      </c>
      <c r="P94">
        <v>25</v>
      </c>
    </row>
    <row r="95" spans="1:17" ht="15.75" thickBot="1" x14ac:dyDescent="0.3">
      <c r="A95">
        <f t="shared" si="2"/>
        <v>91</v>
      </c>
      <c r="B95" s="100">
        <v>2</v>
      </c>
      <c r="C95" s="101">
        <v>69</v>
      </c>
      <c r="D95" s="102"/>
      <c r="E95" s="103" t="s">
        <v>5</v>
      </c>
      <c r="F95" s="122"/>
      <c r="G95" s="105"/>
      <c r="H95" s="102">
        <v>1874</v>
      </c>
      <c r="I95" s="105" t="s">
        <v>246</v>
      </c>
      <c r="J95" s="47">
        <v>5</v>
      </c>
      <c r="K95" s="47">
        <v>5</v>
      </c>
      <c r="L95" s="47"/>
      <c r="M95" s="47">
        <v>2</v>
      </c>
      <c r="N95" s="47">
        <v>12</v>
      </c>
      <c r="O95" s="47">
        <v>6</v>
      </c>
      <c r="P95">
        <v>22</v>
      </c>
      <c r="Q95" s="70">
        <v>2</v>
      </c>
    </row>
    <row r="96" spans="1:17" ht="15.75" thickBot="1" x14ac:dyDescent="0.3">
      <c r="A96">
        <f t="shared" si="2"/>
        <v>92</v>
      </c>
      <c r="B96" s="173">
        <v>92</v>
      </c>
      <c r="C96" s="174">
        <v>75</v>
      </c>
      <c r="D96" s="175" t="s">
        <v>155</v>
      </c>
      <c r="E96" s="176" t="s">
        <v>156</v>
      </c>
      <c r="F96" s="177"/>
      <c r="G96" s="178">
        <v>1875</v>
      </c>
      <c r="H96" s="175">
        <v>1875</v>
      </c>
      <c r="I96" s="176" t="s">
        <v>251</v>
      </c>
      <c r="J96" s="161">
        <v>200</v>
      </c>
      <c r="K96" s="161"/>
      <c r="L96" s="161"/>
      <c r="M96" s="161">
        <v>24</v>
      </c>
      <c r="N96" s="161">
        <v>3</v>
      </c>
      <c r="O96" s="161"/>
    </row>
    <row r="97" spans="1:17" x14ac:dyDescent="0.25">
      <c r="A97">
        <f t="shared" si="2"/>
        <v>93</v>
      </c>
      <c r="B97" s="89">
        <v>63</v>
      </c>
      <c r="C97" s="90">
        <v>43</v>
      </c>
      <c r="D97" s="91" t="s">
        <v>112</v>
      </c>
      <c r="E97" s="92" t="s">
        <v>113</v>
      </c>
      <c r="F97" s="93"/>
      <c r="G97" s="94">
        <v>1876</v>
      </c>
      <c r="H97" s="91">
        <v>1876</v>
      </c>
      <c r="I97" s="94"/>
      <c r="J97" s="23">
        <v>25</v>
      </c>
      <c r="K97" s="23"/>
      <c r="L97" s="23"/>
      <c r="M97" s="23">
        <v>6</v>
      </c>
      <c r="N97" s="23">
        <v>6</v>
      </c>
      <c r="O97" s="23"/>
      <c r="P97">
        <v>15</v>
      </c>
      <c r="Q97" s="70">
        <v>15</v>
      </c>
    </row>
    <row r="98" spans="1:17" x14ac:dyDescent="0.25">
      <c r="A98">
        <f t="shared" si="2"/>
        <v>94</v>
      </c>
      <c r="B98" s="62"/>
      <c r="C98" s="13">
        <v>100</v>
      </c>
      <c r="D98" s="2" t="s">
        <v>112</v>
      </c>
      <c r="E98" s="4" t="s">
        <v>316</v>
      </c>
      <c r="F98" s="212"/>
      <c r="G98" s="213">
        <v>1876</v>
      </c>
      <c r="H98" s="211">
        <v>1876</v>
      </c>
      <c r="I98" s="213"/>
      <c r="J98" s="214"/>
      <c r="K98" s="214"/>
      <c r="L98" s="214"/>
      <c r="M98" s="214"/>
      <c r="N98" s="214"/>
      <c r="O98" s="214"/>
      <c r="P98">
        <v>8</v>
      </c>
    </row>
    <row r="99" spans="1:17" ht="15.75" thickBot="1" x14ac:dyDescent="0.3">
      <c r="A99">
        <f t="shared" si="2"/>
        <v>95</v>
      </c>
      <c r="B99" s="100">
        <v>3</v>
      </c>
      <c r="C99" s="101">
        <v>80</v>
      </c>
      <c r="D99" s="102"/>
      <c r="E99" s="103" t="s">
        <v>6</v>
      </c>
      <c r="F99" s="122"/>
      <c r="G99" s="105"/>
      <c r="H99" s="102">
        <v>1876</v>
      </c>
      <c r="I99" s="105" t="s">
        <v>255</v>
      </c>
      <c r="J99" s="47">
        <v>1</v>
      </c>
      <c r="K99" s="47"/>
      <c r="L99" s="47"/>
      <c r="M99" s="47">
        <v>1</v>
      </c>
      <c r="N99" s="47">
        <v>10</v>
      </c>
      <c r="O99" s="47"/>
    </row>
    <row r="100" spans="1:17" x14ac:dyDescent="0.25">
      <c r="A100">
        <f t="shared" si="2"/>
        <v>96</v>
      </c>
      <c r="B100" s="89">
        <v>117</v>
      </c>
      <c r="C100" s="90">
        <v>114</v>
      </c>
      <c r="D100" s="91" t="s">
        <v>197</v>
      </c>
      <c r="E100" s="92" t="s">
        <v>198</v>
      </c>
      <c r="F100" s="93"/>
      <c r="G100" s="94"/>
      <c r="H100" s="91">
        <v>1877</v>
      </c>
      <c r="I100" s="94" t="s">
        <v>275</v>
      </c>
      <c r="J100" s="23">
        <v>2</v>
      </c>
      <c r="K100" s="23">
        <v>2</v>
      </c>
      <c r="L100" s="23"/>
      <c r="M100" s="23">
        <v>3</v>
      </c>
      <c r="N100" s="23">
        <v>3</v>
      </c>
      <c r="O100" s="23"/>
      <c r="P100" s="70">
        <v>46</v>
      </c>
      <c r="Q100" s="70">
        <v>35</v>
      </c>
    </row>
    <row r="101" spans="1:17" ht="15.75" thickBot="1" x14ac:dyDescent="0.3">
      <c r="A101">
        <f t="shared" si="2"/>
        <v>97</v>
      </c>
      <c r="B101" s="100">
        <v>52</v>
      </c>
      <c r="C101" s="101">
        <v>115</v>
      </c>
      <c r="D101" s="102" t="s">
        <v>91</v>
      </c>
      <c r="E101" s="103" t="s">
        <v>92</v>
      </c>
      <c r="F101" s="104"/>
      <c r="G101" s="105"/>
      <c r="H101" s="102">
        <v>1877</v>
      </c>
      <c r="I101" s="105" t="s">
        <v>225</v>
      </c>
      <c r="J101" s="47">
        <v>20</v>
      </c>
      <c r="K101" s="47"/>
      <c r="L101" s="47"/>
      <c r="M101" s="47">
        <v>5</v>
      </c>
      <c r="N101" s="47">
        <v>5</v>
      </c>
      <c r="O101" s="47"/>
    </row>
    <row r="102" spans="1:17" ht="15.75" thickBot="1" x14ac:dyDescent="0.3">
      <c r="A102">
        <f t="shared" si="2"/>
        <v>98</v>
      </c>
      <c r="B102" s="110">
        <v>17</v>
      </c>
      <c r="C102" s="111">
        <v>116</v>
      </c>
      <c r="D102" s="86" t="s">
        <v>35</v>
      </c>
      <c r="E102" s="124" t="s">
        <v>36</v>
      </c>
      <c r="F102" s="127"/>
      <c r="G102" s="125"/>
      <c r="H102" s="88">
        <v>1878</v>
      </c>
      <c r="I102" s="126" t="s">
        <v>225</v>
      </c>
      <c r="J102" s="118">
        <v>15</v>
      </c>
      <c r="K102" s="119">
        <v>15</v>
      </c>
      <c r="L102" s="120"/>
      <c r="M102" s="121">
        <v>11</v>
      </c>
      <c r="N102" s="119"/>
      <c r="O102" s="119">
        <v>6</v>
      </c>
    </row>
    <row r="103" spans="1:17" x14ac:dyDescent="0.25">
      <c r="A103">
        <f t="shared" si="2"/>
        <v>99</v>
      </c>
      <c r="B103" s="128">
        <v>27</v>
      </c>
      <c r="C103" s="129">
        <v>117</v>
      </c>
      <c r="D103" s="65" t="s">
        <v>47</v>
      </c>
      <c r="E103" s="130" t="s">
        <v>50</v>
      </c>
      <c r="F103" s="131"/>
      <c r="G103" s="65"/>
      <c r="H103" s="74">
        <v>1879</v>
      </c>
      <c r="I103" s="290" t="s">
        <v>276</v>
      </c>
      <c r="J103" s="132">
        <v>4</v>
      </c>
      <c r="K103" s="133"/>
      <c r="L103" s="134"/>
      <c r="M103" s="135">
        <v>2</v>
      </c>
      <c r="N103" s="133">
        <v>15</v>
      </c>
      <c r="O103" s="133"/>
    </row>
    <row r="104" spans="1:17" ht="15.75" thickBot="1" x14ac:dyDescent="0.3">
      <c r="A104">
        <f t="shared" si="2"/>
        <v>100</v>
      </c>
      <c r="B104" s="136">
        <v>26</v>
      </c>
      <c r="C104" s="137">
        <v>118</v>
      </c>
      <c r="D104" s="87" t="s">
        <v>47</v>
      </c>
      <c r="E104" s="138" t="s">
        <v>48</v>
      </c>
      <c r="F104" s="139"/>
      <c r="G104" s="87"/>
      <c r="H104" s="140">
        <v>1879</v>
      </c>
      <c r="I104" s="279" t="s">
        <v>276</v>
      </c>
      <c r="J104" s="141">
        <v>4</v>
      </c>
      <c r="K104" s="142"/>
      <c r="L104" s="143"/>
      <c r="M104" s="144">
        <v>2</v>
      </c>
      <c r="N104" s="142">
        <v>10</v>
      </c>
      <c r="O104" s="142"/>
      <c r="P104">
        <f>SUM(J104:J118)</f>
        <v>313</v>
      </c>
      <c r="Q104">
        <v>18</v>
      </c>
    </row>
    <row r="105" spans="1:17" x14ac:dyDescent="0.25">
      <c r="A105">
        <f t="shared" si="2"/>
        <v>101</v>
      </c>
      <c r="B105" s="89">
        <v>68</v>
      </c>
      <c r="C105" s="90">
        <v>119</v>
      </c>
      <c r="D105" s="91" t="s">
        <v>112</v>
      </c>
      <c r="E105" s="92" t="s">
        <v>120</v>
      </c>
      <c r="F105" s="93"/>
      <c r="G105" s="94">
        <v>1880</v>
      </c>
      <c r="H105" s="95">
        <v>1880</v>
      </c>
      <c r="I105" s="96" t="s">
        <v>225</v>
      </c>
      <c r="J105" s="97">
        <v>15</v>
      </c>
      <c r="K105" s="23">
        <v>15</v>
      </c>
      <c r="L105" s="40"/>
      <c r="M105" s="98">
        <v>6</v>
      </c>
      <c r="N105" s="23">
        <v>16</v>
      </c>
      <c r="O105" s="23">
        <v>6</v>
      </c>
    </row>
    <row r="106" spans="1:17" x14ac:dyDescent="0.25">
      <c r="A106">
        <f t="shared" si="2"/>
        <v>102</v>
      </c>
      <c r="B106" s="99">
        <v>77</v>
      </c>
      <c r="C106" s="13">
        <v>120</v>
      </c>
      <c r="D106" s="2" t="s">
        <v>112</v>
      </c>
      <c r="E106" s="35" t="s">
        <v>128</v>
      </c>
      <c r="F106" s="33"/>
      <c r="G106" s="3">
        <v>1880</v>
      </c>
      <c r="H106" s="75">
        <v>1880</v>
      </c>
      <c r="I106" s="8"/>
      <c r="J106" s="45">
        <v>25</v>
      </c>
      <c r="K106" s="12"/>
      <c r="L106" s="46"/>
      <c r="M106" s="38">
        <v>34</v>
      </c>
      <c r="N106" s="12">
        <v>13</v>
      </c>
      <c r="O106" s="12"/>
    </row>
    <row r="107" spans="1:17" x14ac:dyDescent="0.25">
      <c r="A107">
        <f t="shared" si="2"/>
        <v>103</v>
      </c>
      <c r="B107" s="99"/>
      <c r="C107" s="13">
        <v>121</v>
      </c>
      <c r="D107" s="2" t="s">
        <v>449</v>
      </c>
      <c r="E107" s="4" t="s">
        <v>279</v>
      </c>
      <c r="F107" s="33"/>
      <c r="G107" s="3"/>
      <c r="H107" s="75">
        <v>1880</v>
      </c>
      <c r="I107" s="8" t="s">
        <v>280</v>
      </c>
      <c r="J107" s="45">
        <v>2</v>
      </c>
      <c r="K107" s="12">
        <v>10</v>
      </c>
      <c r="L107" s="46"/>
      <c r="M107" s="38"/>
      <c r="N107" s="12"/>
      <c r="O107" s="12"/>
    </row>
    <row r="108" spans="1:17" ht="15.75" thickBot="1" x14ac:dyDescent="0.3">
      <c r="A108">
        <f t="shared" si="2"/>
        <v>104</v>
      </c>
      <c r="B108" s="100">
        <v>1</v>
      </c>
      <c r="C108" s="101">
        <v>122</v>
      </c>
      <c r="D108" s="102" t="s">
        <v>449</v>
      </c>
      <c r="E108" s="103" t="s">
        <v>4</v>
      </c>
      <c r="F108" s="122"/>
      <c r="G108" s="105">
        <v>1788</v>
      </c>
      <c r="H108" s="106">
        <v>1880</v>
      </c>
      <c r="I108" s="107" t="s">
        <v>277</v>
      </c>
      <c r="J108" s="108">
        <v>4</v>
      </c>
      <c r="K108" s="47">
        <v>10</v>
      </c>
      <c r="L108" s="48"/>
      <c r="M108" s="109"/>
      <c r="N108" s="47">
        <v>10</v>
      </c>
      <c r="O108" s="47">
        <v>6</v>
      </c>
    </row>
    <row r="109" spans="1:17" x14ac:dyDescent="0.25">
      <c r="A109">
        <f t="shared" si="2"/>
        <v>105</v>
      </c>
      <c r="B109" s="89">
        <v>94</v>
      </c>
      <c r="C109" s="90">
        <v>123</v>
      </c>
      <c r="D109" s="91" t="s">
        <v>161</v>
      </c>
      <c r="E109" s="92" t="s">
        <v>162</v>
      </c>
      <c r="F109" s="93"/>
      <c r="G109" s="94">
        <v>1881</v>
      </c>
      <c r="H109" s="95">
        <v>1882</v>
      </c>
      <c r="I109" s="96" t="s">
        <v>284</v>
      </c>
      <c r="J109" s="97">
        <v>2</v>
      </c>
      <c r="K109" s="23"/>
      <c r="L109" s="40"/>
      <c r="M109" s="98">
        <v>2</v>
      </c>
      <c r="N109" s="23">
        <v>2</v>
      </c>
      <c r="O109" s="23"/>
    </row>
    <row r="110" spans="1:17" x14ac:dyDescent="0.25">
      <c r="A110">
        <f t="shared" si="2"/>
        <v>106</v>
      </c>
      <c r="B110" s="99">
        <v>95</v>
      </c>
      <c r="C110" s="13">
        <v>124</v>
      </c>
      <c r="D110" s="2" t="s">
        <v>161</v>
      </c>
      <c r="E110" s="4" t="s">
        <v>163</v>
      </c>
      <c r="F110" s="33"/>
      <c r="G110" s="3">
        <v>1882</v>
      </c>
      <c r="H110" s="75">
        <v>1882</v>
      </c>
      <c r="I110" s="8" t="s">
        <v>225</v>
      </c>
      <c r="J110" s="45">
        <v>2</v>
      </c>
      <c r="K110" s="12">
        <v>18</v>
      </c>
      <c r="L110" s="46"/>
      <c r="M110" s="38">
        <v>5</v>
      </c>
      <c r="N110" s="12">
        <v>15</v>
      </c>
      <c r="O110" s="12">
        <v>6</v>
      </c>
    </row>
    <row r="111" spans="1:17" x14ac:dyDescent="0.25">
      <c r="A111">
        <f t="shared" si="2"/>
        <v>107</v>
      </c>
      <c r="B111" s="99">
        <v>98</v>
      </c>
      <c r="C111" s="13">
        <v>125</v>
      </c>
      <c r="D111" s="2" t="s">
        <v>161</v>
      </c>
      <c r="E111" s="4" t="s">
        <v>166</v>
      </c>
      <c r="F111" s="33"/>
      <c r="G111" s="3">
        <v>1882</v>
      </c>
      <c r="H111" s="75">
        <v>1882</v>
      </c>
      <c r="I111" s="8" t="s">
        <v>225</v>
      </c>
      <c r="J111" s="45">
        <v>10</v>
      </c>
      <c r="K111" s="12"/>
      <c r="L111" s="46"/>
      <c r="M111" s="38">
        <v>3</v>
      </c>
      <c r="N111" s="12">
        <v>13</v>
      </c>
      <c r="O111" s="12">
        <v>6</v>
      </c>
    </row>
    <row r="112" spans="1:17" x14ac:dyDescent="0.25">
      <c r="A112">
        <f t="shared" si="2"/>
        <v>108</v>
      </c>
      <c r="B112" s="99">
        <v>99</v>
      </c>
      <c r="C112" s="13">
        <v>126</v>
      </c>
      <c r="D112" s="2" t="s">
        <v>161</v>
      </c>
      <c r="E112" s="4" t="s">
        <v>167</v>
      </c>
      <c r="F112" s="33"/>
      <c r="G112" s="3">
        <v>1882</v>
      </c>
      <c r="H112" s="75">
        <v>1882</v>
      </c>
      <c r="I112" s="8" t="s">
        <v>225</v>
      </c>
      <c r="J112" s="45">
        <v>10</v>
      </c>
      <c r="K112" s="12"/>
      <c r="L112" s="46"/>
      <c r="M112" s="38">
        <v>8</v>
      </c>
      <c r="N112" s="12">
        <v>8</v>
      </c>
      <c r="O112" s="12"/>
    </row>
    <row r="113" spans="1:16" x14ac:dyDescent="0.25">
      <c r="A113">
        <f t="shared" si="2"/>
        <v>109</v>
      </c>
      <c r="B113" s="99">
        <v>96</v>
      </c>
      <c r="C113" s="13">
        <v>127</v>
      </c>
      <c r="D113" s="2" t="s">
        <v>161</v>
      </c>
      <c r="E113" s="4" t="s">
        <v>164</v>
      </c>
      <c r="F113" s="33"/>
      <c r="G113" s="3">
        <v>1882</v>
      </c>
      <c r="H113" s="75">
        <v>1882</v>
      </c>
      <c r="I113" s="8" t="s">
        <v>225</v>
      </c>
      <c r="J113" s="45">
        <v>10</v>
      </c>
      <c r="K113" s="12"/>
      <c r="L113" s="46"/>
      <c r="M113" s="38">
        <v>6</v>
      </c>
      <c r="N113" s="12">
        <v>6</v>
      </c>
      <c r="O113" s="12"/>
    </row>
    <row r="114" spans="1:16" x14ac:dyDescent="0.25">
      <c r="A114">
        <f t="shared" si="2"/>
        <v>110</v>
      </c>
      <c r="B114" s="99">
        <v>97</v>
      </c>
      <c r="C114" s="13">
        <v>128</v>
      </c>
      <c r="D114" s="77" t="s">
        <v>161</v>
      </c>
      <c r="E114" s="78" t="s">
        <v>286</v>
      </c>
      <c r="F114" s="33"/>
      <c r="G114" s="79">
        <v>1882</v>
      </c>
      <c r="H114" s="81">
        <v>1882</v>
      </c>
      <c r="I114" s="80"/>
      <c r="J114" s="45">
        <v>14</v>
      </c>
      <c r="K114" s="12"/>
      <c r="L114" s="46"/>
      <c r="M114" s="38">
        <v>6</v>
      </c>
      <c r="N114" s="12">
        <v>16</v>
      </c>
      <c r="O114" s="12">
        <v>6</v>
      </c>
      <c r="P114">
        <v>40</v>
      </c>
    </row>
    <row r="115" spans="1:16" x14ac:dyDescent="0.25">
      <c r="A115">
        <f t="shared" si="2"/>
        <v>111</v>
      </c>
      <c r="B115" s="99">
        <v>21</v>
      </c>
      <c r="C115" s="13">
        <v>129</v>
      </c>
      <c r="D115" s="2" t="s">
        <v>40</v>
      </c>
      <c r="E115" s="4" t="s">
        <v>42</v>
      </c>
      <c r="F115" s="32"/>
      <c r="G115" s="3"/>
      <c r="H115" s="75">
        <v>1882</v>
      </c>
      <c r="I115" s="8" t="s">
        <v>287</v>
      </c>
      <c r="J115" s="45">
        <v>100</v>
      </c>
      <c r="K115" s="12"/>
      <c r="L115" s="46"/>
      <c r="M115" s="38">
        <v>63</v>
      </c>
      <c r="N115" s="12"/>
      <c r="O115" s="12"/>
      <c r="P115">
        <v>147</v>
      </c>
    </row>
    <row r="116" spans="1:16" x14ac:dyDescent="0.25">
      <c r="A116">
        <f t="shared" si="2"/>
        <v>112</v>
      </c>
      <c r="B116" s="99">
        <v>20</v>
      </c>
      <c r="C116" s="13">
        <v>130</v>
      </c>
      <c r="D116" s="2" t="s">
        <v>40</v>
      </c>
      <c r="E116" s="4" t="s">
        <v>41</v>
      </c>
      <c r="F116" s="32"/>
      <c r="G116" s="3"/>
      <c r="H116" s="75">
        <v>1882</v>
      </c>
      <c r="I116" s="8" t="s">
        <v>287</v>
      </c>
      <c r="J116" s="45">
        <v>100</v>
      </c>
      <c r="K116" s="12"/>
      <c r="L116" s="46"/>
      <c r="M116" s="38">
        <v>56</v>
      </c>
      <c r="N116" s="12">
        <v>14</v>
      </c>
      <c r="O116" s="12"/>
    </row>
    <row r="117" spans="1:16" x14ac:dyDescent="0.25">
      <c r="A117">
        <f t="shared" si="2"/>
        <v>113</v>
      </c>
      <c r="B117" s="99">
        <v>110</v>
      </c>
      <c r="C117" s="13">
        <v>131</v>
      </c>
      <c r="D117" s="2" t="s">
        <v>40</v>
      </c>
      <c r="E117" s="4" t="s">
        <v>179</v>
      </c>
      <c r="F117" s="33"/>
      <c r="G117" s="3"/>
      <c r="H117" s="75">
        <v>1882</v>
      </c>
      <c r="I117" s="52" t="s">
        <v>288</v>
      </c>
      <c r="J117" s="45">
        <v>5</v>
      </c>
      <c r="K117" s="12"/>
      <c r="L117" s="46"/>
      <c r="M117" s="38">
        <v>8</v>
      </c>
      <c r="N117" s="12">
        <v>18</v>
      </c>
      <c r="O117" s="12">
        <v>6</v>
      </c>
      <c r="P117">
        <v>65</v>
      </c>
    </row>
    <row r="118" spans="1:16" ht="15.75" thickBot="1" x14ac:dyDescent="0.3">
      <c r="A118">
        <f t="shared" si="2"/>
        <v>114</v>
      </c>
      <c r="B118" s="100">
        <v>4</v>
      </c>
      <c r="C118" s="101">
        <v>132</v>
      </c>
      <c r="D118" s="102" t="s">
        <v>19</v>
      </c>
      <c r="E118" s="103" t="s">
        <v>8</v>
      </c>
      <c r="F118" s="122"/>
      <c r="G118" s="105"/>
      <c r="H118" s="106">
        <v>1882</v>
      </c>
      <c r="I118" s="107"/>
      <c r="J118" s="108">
        <v>10</v>
      </c>
      <c r="K118" s="47"/>
      <c r="L118" s="48"/>
      <c r="M118" s="109">
        <v>7</v>
      </c>
      <c r="N118" s="47">
        <v>17</v>
      </c>
      <c r="O118" s="47">
        <v>6</v>
      </c>
    </row>
    <row r="119" spans="1:16" ht="15.75" thickBot="1" x14ac:dyDescent="0.3">
      <c r="A119">
        <f t="shared" si="2"/>
        <v>115</v>
      </c>
      <c r="B119" s="110">
        <v>53</v>
      </c>
      <c r="C119" s="111">
        <v>133</v>
      </c>
      <c r="D119" s="86" t="s">
        <v>93</v>
      </c>
      <c r="E119" s="124" t="s">
        <v>94</v>
      </c>
      <c r="F119" s="114"/>
      <c r="G119" s="125">
        <v>1843</v>
      </c>
      <c r="H119" s="88">
        <v>1883</v>
      </c>
      <c r="I119" s="126" t="s">
        <v>289</v>
      </c>
      <c r="J119" s="118">
        <v>40</v>
      </c>
      <c r="K119" s="119"/>
      <c r="L119" s="120"/>
      <c r="M119" s="121">
        <v>11</v>
      </c>
      <c r="N119" s="119">
        <v>11</v>
      </c>
      <c r="O119" s="119"/>
    </row>
    <row r="120" spans="1:16" x14ac:dyDescent="0.25">
      <c r="A120">
        <f t="shared" si="2"/>
        <v>116</v>
      </c>
      <c r="B120" s="89">
        <v>71</v>
      </c>
      <c r="C120" s="145">
        <v>134</v>
      </c>
      <c r="D120" s="91" t="s">
        <v>112</v>
      </c>
      <c r="E120" s="92" t="s">
        <v>216</v>
      </c>
      <c r="F120" s="93"/>
      <c r="G120" s="94"/>
      <c r="H120" s="95">
        <v>1884</v>
      </c>
      <c r="I120" s="96"/>
      <c r="J120" s="97">
        <v>63</v>
      </c>
      <c r="K120" s="23"/>
      <c r="L120" s="40"/>
      <c r="M120" s="98">
        <v>16</v>
      </c>
      <c r="N120" s="23">
        <v>16</v>
      </c>
      <c r="O120" s="23"/>
    </row>
    <row r="121" spans="1:16" ht="15.75" thickBot="1" x14ac:dyDescent="0.3">
      <c r="A121">
        <f t="shared" si="2"/>
        <v>117</v>
      </c>
      <c r="B121" s="100">
        <v>61</v>
      </c>
      <c r="C121" s="146">
        <v>135</v>
      </c>
      <c r="D121" s="102" t="s">
        <v>109</v>
      </c>
      <c r="E121" s="103" t="s">
        <v>110</v>
      </c>
      <c r="F121" s="104"/>
      <c r="G121" s="105"/>
      <c r="H121" s="106">
        <v>1884</v>
      </c>
      <c r="I121" s="107" t="s">
        <v>290</v>
      </c>
      <c r="J121" s="108">
        <v>84</v>
      </c>
      <c r="K121" s="47"/>
      <c r="L121" s="48"/>
      <c r="M121" s="109">
        <v>16</v>
      </c>
      <c r="N121" s="47">
        <v>16</v>
      </c>
      <c r="O121" s="47"/>
    </row>
    <row r="122" spans="1:16" x14ac:dyDescent="0.25">
      <c r="A122">
        <f t="shared" si="2"/>
        <v>118</v>
      </c>
      <c r="B122" s="89">
        <v>111</v>
      </c>
      <c r="C122" s="145">
        <v>136</v>
      </c>
      <c r="D122" s="91" t="s">
        <v>283</v>
      </c>
      <c r="E122" s="92" t="s">
        <v>180</v>
      </c>
      <c r="F122" s="93"/>
      <c r="G122" s="94"/>
      <c r="H122" s="95">
        <v>1886</v>
      </c>
      <c r="I122" s="96" t="s">
        <v>225</v>
      </c>
      <c r="J122" s="97">
        <v>25</v>
      </c>
      <c r="K122" s="23"/>
      <c r="L122" s="40"/>
      <c r="M122" s="98">
        <v>12</v>
      </c>
      <c r="N122" s="23">
        <v>12</v>
      </c>
      <c r="O122" s="23"/>
    </row>
    <row r="123" spans="1:16" x14ac:dyDescent="0.25">
      <c r="A123">
        <f t="shared" si="2"/>
        <v>119</v>
      </c>
      <c r="B123" s="99">
        <v>59</v>
      </c>
      <c r="C123" s="53">
        <v>137</v>
      </c>
      <c r="D123" s="2" t="s">
        <v>105</v>
      </c>
      <c r="E123" s="4" t="s">
        <v>106</v>
      </c>
      <c r="F123" s="33"/>
      <c r="G123" s="3"/>
      <c r="H123" s="75">
        <v>1886</v>
      </c>
      <c r="I123" s="8" t="s">
        <v>291</v>
      </c>
      <c r="J123" s="45">
        <v>40</v>
      </c>
      <c r="K123" s="12"/>
      <c r="L123" s="46"/>
      <c r="M123" s="38">
        <v>11</v>
      </c>
      <c r="N123" s="12">
        <v>11</v>
      </c>
      <c r="O123" s="12"/>
    </row>
    <row r="124" spans="1:16" ht="15.75" thickBot="1" x14ac:dyDescent="0.3">
      <c r="A124">
        <f t="shared" si="2"/>
        <v>120</v>
      </c>
      <c r="B124" s="100"/>
      <c r="C124" s="146">
        <v>138</v>
      </c>
      <c r="D124" s="102" t="s">
        <v>101</v>
      </c>
      <c r="E124" s="103" t="s">
        <v>281</v>
      </c>
      <c r="F124" s="104"/>
      <c r="G124" s="105"/>
      <c r="H124" s="106" t="s">
        <v>282</v>
      </c>
      <c r="I124" s="107"/>
      <c r="J124" s="108"/>
      <c r="K124" s="47"/>
      <c r="L124" s="48"/>
      <c r="M124" s="109"/>
      <c r="N124" s="47"/>
      <c r="O124" s="47"/>
    </row>
    <row r="125" spans="1:16" x14ac:dyDescent="0.25">
      <c r="A125">
        <f t="shared" si="2"/>
        <v>121</v>
      </c>
      <c r="B125" s="62"/>
      <c r="C125" s="13">
        <v>78</v>
      </c>
      <c r="D125" s="2" t="s">
        <v>252</v>
      </c>
      <c r="E125" s="4" t="s">
        <v>253</v>
      </c>
      <c r="F125" s="33"/>
      <c r="G125" s="3"/>
      <c r="H125" s="75"/>
      <c r="I125" s="8"/>
      <c r="J125" s="45"/>
      <c r="K125" s="12"/>
      <c r="L125" s="46"/>
      <c r="M125" s="38"/>
      <c r="N125" s="12"/>
      <c r="O125" s="12"/>
    </row>
    <row r="126" spans="1:16" x14ac:dyDescent="0.25">
      <c r="A126">
        <f t="shared" si="2"/>
        <v>122</v>
      </c>
      <c r="B126" s="62"/>
      <c r="C126" s="13">
        <v>79</v>
      </c>
      <c r="D126" s="2" t="s">
        <v>252</v>
      </c>
      <c r="E126" s="4" t="s">
        <v>254</v>
      </c>
      <c r="F126" s="33"/>
      <c r="G126" s="3"/>
      <c r="H126" s="75"/>
      <c r="I126" s="8"/>
      <c r="J126" s="45"/>
      <c r="K126" s="12"/>
      <c r="L126" s="46"/>
      <c r="M126" s="38"/>
      <c r="N126" s="12"/>
      <c r="O126" s="12"/>
    </row>
    <row r="127" spans="1:16" x14ac:dyDescent="0.25">
      <c r="A127">
        <f t="shared" si="2"/>
        <v>123</v>
      </c>
      <c r="B127" s="62"/>
      <c r="C127" s="13">
        <v>82</v>
      </c>
      <c r="D127" s="2" t="s">
        <v>252</v>
      </c>
      <c r="E127" s="4" t="s">
        <v>256</v>
      </c>
      <c r="F127" s="33"/>
      <c r="G127" s="3"/>
      <c r="H127" s="75"/>
      <c r="I127" s="8"/>
      <c r="J127" s="45"/>
      <c r="K127" s="12"/>
      <c r="L127" s="46"/>
      <c r="M127" s="38"/>
      <c r="N127" s="12"/>
      <c r="O127" s="12"/>
    </row>
    <row r="128" spans="1:16" x14ac:dyDescent="0.25">
      <c r="A128">
        <f t="shared" si="2"/>
        <v>124</v>
      </c>
      <c r="B128" s="62"/>
      <c r="C128" s="13">
        <v>83</v>
      </c>
      <c r="D128" s="2" t="s">
        <v>252</v>
      </c>
      <c r="E128" s="4" t="s">
        <v>258</v>
      </c>
      <c r="F128" s="33"/>
      <c r="G128" s="3"/>
      <c r="H128" s="75"/>
      <c r="I128" s="8"/>
      <c r="J128" s="45"/>
      <c r="K128" s="12"/>
      <c r="L128" s="46"/>
      <c r="M128" s="38"/>
      <c r="N128" s="12"/>
      <c r="O128" s="12"/>
    </row>
    <row r="129" spans="1:15" x14ac:dyDescent="0.25">
      <c r="A129">
        <f t="shared" si="2"/>
        <v>125</v>
      </c>
      <c r="B129" s="62"/>
      <c r="C129" s="13">
        <v>84</v>
      </c>
      <c r="D129" s="2" t="s">
        <v>252</v>
      </c>
      <c r="E129" s="4" t="s">
        <v>257</v>
      </c>
      <c r="F129" s="33"/>
      <c r="G129" s="3"/>
      <c r="H129" s="75"/>
      <c r="I129" s="8"/>
      <c r="J129" s="45"/>
      <c r="K129" s="12"/>
      <c r="L129" s="46"/>
      <c r="M129" s="38"/>
      <c r="N129" s="12"/>
      <c r="O129" s="12"/>
    </row>
    <row r="130" spans="1:15" x14ac:dyDescent="0.25">
      <c r="A130">
        <f t="shared" si="2"/>
        <v>126</v>
      </c>
      <c r="B130" s="62">
        <v>30</v>
      </c>
      <c r="C130" s="13">
        <v>85</v>
      </c>
      <c r="D130" s="2" t="s">
        <v>449</v>
      </c>
      <c r="E130" s="4" t="s">
        <v>55</v>
      </c>
      <c r="F130" s="32"/>
      <c r="G130" s="3"/>
      <c r="H130" s="75"/>
      <c r="I130" s="8"/>
      <c r="J130" s="45"/>
      <c r="K130" s="12"/>
      <c r="L130" s="46"/>
      <c r="M130" s="38">
        <v>1</v>
      </c>
      <c r="N130" s="12">
        <v>1</v>
      </c>
      <c r="O130" s="12"/>
    </row>
    <row r="131" spans="1:15" x14ac:dyDescent="0.25">
      <c r="A131">
        <f t="shared" si="2"/>
        <v>127</v>
      </c>
      <c r="B131" s="62"/>
      <c r="C131" s="13">
        <v>86</v>
      </c>
      <c r="D131" s="2" t="s">
        <v>252</v>
      </c>
      <c r="E131" s="4" t="s">
        <v>259</v>
      </c>
      <c r="F131" s="33"/>
      <c r="G131" s="3"/>
      <c r="H131" s="75"/>
      <c r="I131" s="8"/>
      <c r="J131" s="45"/>
      <c r="K131" s="12"/>
      <c r="L131" s="46"/>
      <c r="M131" s="38"/>
      <c r="N131" s="12"/>
      <c r="O131" s="12"/>
    </row>
    <row r="132" spans="1:15" x14ac:dyDescent="0.25">
      <c r="A132">
        <f t="shared" si="2"/>
        <v>128</v>
      </c>
      <c r="B132" s="62"/>
      <c r="C132" s="13">
        <v>87</v>
      </c>
      <c r="D132" s="2" t="s">
        <v>252</v>
      </c>
      <c r="E132" s="4" t="s">
        <v>165</v>
      </c>
      <c r="F132" s="33"/>
      <c r="G132" s="3"/>
      <c r="H132" s="75"/>
      <c r="I132" s="8"/>
      <c r="J132" s="45"/>
      <c r="K132" s="12"/>
      <c r="L132" s="46"/>
      <c r="M132" s="45"/>
      <c r="N132" s="12"/>
      <c r="O132" s="46"/>
    </row>
    <row r="133" spans="1:15" x14ac:dyDescent="0.25">
      <c r="A133">
        <f t="shared" si="2"/>
        <v>129</v>
      </c>
      <c r="B133" s="62"/>
      <c r="C133" s="13">
        <v>89</v>
      </c>
      <c r="D133" s="2" t="s">
        <v>252</v>
      </c>
      <c r="E133" s="4" t="s">
        <v>358</v>
      </c>
      <c r="F133" s="33"/>
      <c r="G133" s="3"/>
      <c r="H133" s="8"/>
      <c r="I133" s="8"/>
      <c r="J133" s="45"/>
      <c r="K133" s="12"/>
      <c r="L133" s="46"/>
      <c r="M133" s="38"/>
      <c r="N133" s="12"/>
      <c r="O133" s="12"/>
    </row>
    <row r="134" spans="1:15" x14ac:dyDescent="0.25">
      <c r="A134">
        <f t="shared" si="2"/>
        <v>130</v>
      </c>
      <c r="B134" s="62">
        <v>23</v>
      </c>
      <c r="C134" s="13">
        <v>90</v>
      </c>
      <c r="D134" s="2" t="s">
        <v>43</v>
      </c>
      <c r="E134" s="4" t="s">
        <v>45</v>
      </c>
      <c r="F134" s="32"/>
      <c r="G134" s="3"/>
      <c r="H134" s="75"/>
      <c r="I134" s="8" t="s">
        <v>260</v>
      </c>
      <c r="J134" s="45">
        <v>5</v>
      </c>
      <c r="K134" s="12"/>
      <c r="L134" s="46"/>
      <c r="M134" s="38">
        <v>1</v>
      </c>
      <c r="N134" s="12">
        <v>7</v>
      </c>
      <c r="O134" s="12"/>
    </row>
    <row r="135" spans="1:15" x14ac:dyDescent="0.25">
      <c r="A135">
        <f t="shared" ref="A135:A149" si="3">A134+1</f>
        <v>131</v>
      </c>
      <c r="B135" s="62">
        <v>24</v>
      </c>
      <c r="C135" s="13">
        <v>91</v>
      </c>
      <c r="D135" s="2" t="s">
        <v>43</v>
      </c>
      <c r="E135" s="4" t="s">
        <v>54</v>
      </c>
      <c r="F135" s="32"/>
      <c r="G135" s="3"/>
      <c r="H135" s="75"/>
      <c r="I135" s="8" t="s">
        <v>245</v>
      </c>
      <c r="J135" s="45">
        <v>5</v>
      </c>
      <c r="K135" s="12"/>
      <c r="L135" s="46"/>
      <c r="M135" s="38">
        <v>1</v>
      </c>
      <c r="N135" s="12">
        <v>5</v>
      </c>
      <c r="O135" s="12"/>
    </row>
    <row r="136" spans="1:15" x14ac:dyDescent="0.25">
      <c r="A136">
        <f t="shared" si="3"/>
        <v>132</v>
      </c>
      <c r="B136" s="62">
        <v>22</v>
      </c>
      <c r="C136" s="13">
        <v>92</v>
      </c>
      <c r="D136" s="2" t="s">
        <v>43</v>
      </c>
      <c r="E136" s="4" t="s">
        <v>44</v>
      </c>
      <c r="F136" s="32"/>
      <c r="G136" s="3"/>
      <c r="H136" s="75"/>
      <c r="I136" s="8" t="s">
        <v>260</v>
      </c>
      <c r="J136" s="45">
        <v>3</v>
      </c>
      <c r="K136" s="12"/>
      <c r="L136" s="46"/>
      <c r="M136" s="38">
        <v>1</v>
      </c>
      <c r="N136" s="12">
        <v>10</v>
      </c>
      <c r="O136" s="12"/>
    </row>
    <row r="137" spans="1:15" x14ac:dyDescent="0.25">
      <c r="A137">
        <f t="shared" si="3"/>
        <v>133</v>
      </c>
      <c r="B137" s="62">
        <v>25</v>
      </c>
      <c r="C137" s="13">
        <v>93</v>
      </c>
      <c r="D137" s="2" t="s">
        <v>43</v>
      </c>
      <c r="E137" s="4" t="s">
        <v>46</v>
      </c>
      <c r="F137" s="32"/>
      <c r="G137" s="3"/>
      <c r="H137" s="75"/>
      <c r="I137" s="8" t="s">
        <v>245</v>
      </c>
      <c r="J137" s="45">
        <v>3</v>
      </c>
      <c r="K137" s="12"/>
      <c r="L137" s="46"/>
      <c r="M137" s="38">
        <v>1</v>
      </c>
      <c r="N137" s="12">
        <v>1</v>
      </c>
      <c r="O137" s="12"/>
    </row>
    <row r="138" spans="1:15" x14ac:dyDescent="0.25">
      <c r="A138">
        <f t="shared" si="3"/>
        <v>134</v>
      </c>
      <c r="B138" s="62"/>
      <c r="C138" s="13">
        <v>95</v>
      </c>
      <c r="D138" s="2" t="s">
        <v>252</v>
      </c>
      <c r="E138" s="4" t="s">
        <v>371</v>
      </c>
      <c r="F138" s="33"/>
      <c r="G138" s="3"/>
      <c r="H138" s="75"/>
      <c r="I138" s="8"/>
      <c r="J138" s="45"/>
      <c r="K138" s="12"/>
      <c r="L138" s="46"/>
      <c r="M138" s="38"/>
      <c r="N138" s="12"/>
      <c r="O138" s="12"/>
    </row>
    <row r="139" spans="1:15" x14ac:dyDescent="0.25">
      <c r="A139">
        <f t="shared" si="3"/>
        <v>135</v>
      </c>
      <c r="B139" s="62"/>
      <c r="C139" s="13">
        <v>96</v>
      </c>
      <c r="D139" s="2" t="s">
        <v>252</v>
      </c>
      <c r="E139" s="4" t="s">
        <v>262</v>
      </c>
      <c r="F139" s="33"/>
      <c r="G139" s="3"/>
      <c r="H139" s="75"/>
      <c r="I139" s="8"/>
      <c r="J139" s="45"/>
      <c r="K139" s="12"/>
      <c r="L139" s="46"/>
      <c r="M139" s="38"/>
      <c r="N139" s="12"/>
      <c r="O139" s="12"/>
    </row>
    <row r="140" spans="1:15" x14ac:dyDescent="0.25">
      <c r="A140">
        <f t="shared" si="3"/>
        <v>136</v>
      </c>
      <c r="B140" s="62"/>
      <c r="C140" s="13">
        <v>97</v>
      </c>
      <c r="D140" s="2" t="s">
        <v>449</v>
      </c>
      <c r="E140" s="4" t="s">
        <v>264</v>
      </c>
      <c r="F140" s="33"/>
      <c r="G140" s="3"/>
      <c r="H140" s="75"/>
      <c r="I140" s="8" t="s">
        <v>245</v>
      </c>
      <c r="J140" s="45">
        <v>1</v>
      </c>
      <c r="K140" s="12"/>
      <c r="L140" s="46"/>
      <c r="M140" s="38"/>
      <c r="N140" s="12"/>
      <c r="O140" s="12"/>
    </row>
    <row r="141" spans="1:15" x14ac:dyDescent="0.25">
      <c r="A141">
        <f t="shared" si="3"/>
        <v>137</v>
      </c>
      <c r="B141" s="62">
        <v>29</v>
      </c>
      <c r="C141" s="13">
        <v>98</v>
      </c>
      <c r="D141" s="2" t="s">
        <v>450</v>
      </c>
      <c r="E141" s="4" t="s">
        <v>53</v>
      </c>
      <c r="F141" s="32"/>
      <c r="G141" s="3">
        <v>1620</v>
      </c>
      <c r="H141" s="75"/>
      <c r="I141" s="8" t="s">
        <v>265</v>
      </c>
      <c r="J141" s="45"/>
      <c r="K141" s="12"/>
      <c r="L141" s="46"/>
      <c r="M141" s="38"/>
      <c r="N141" s="12">
        <v>10</v>
      </c>
      <c r="O141" s="12"/>
    </row>
    <row r="142" spans="1:15" x14ac:dyDescent="0.25">
      <c r="A142">
        <f t="shared" si="3"/>
        <v>138</v>
      </c>
      <c r="B142" s="62">
        <v>72</v>
      </c>
      <c r="C142" s="13">
        <v>101</v>
      </c>
      <c r="D142" s="2" t="s">
        <v>112</v>
      </c>
      <c r="E142" s="4" t="s">
        <v>123</v>
      </c>
      <c r="F142" s="33"/>
      <c r="G142" s="3">
        <v>1866</v>
      </c>
      <c r="H142" s="75"/>
      <c r="I142" s="8"/>
      <c r="J142" s="45"/>
      <c r="K142" s="12"/>
      <c r="L142" s="46"/>
      <c r="M142" s="38">
        <v>5</v>
      </c>
      <c r="N142" s="12">
        <v>15</v>
      </c>
      <c r="O142" s="12">
        <v>6</v>
      </c>
    </row>
    <row r="143" spans="1:15" x14ac:dyDescent="0.25">
      <c r="A143">
        <f t="shared" si="3"/>
        <v>139</v>
      </c>
      <c r="B143" s="62"/>
      <c r="C143" s="13">
        <v>103</v>
      </c>
      <c r="D143" s="66" t="s">
        <v>145</v>
      </c>
      <c r="E143" s="50" t="s">
        <v>268</v>
      </c>
      <c r="F143" s="49"/>
      <c r="G143" s="49">
        <v>1860</v>
      </c>
      <c r="H143" s="76"/>
      <c r="I143" s="51"/>
      <c r="J143" s="45"/>
      <c r="K143" s="12"/>
      <c r="L143" s="46"/>
      <c r="M143" s="38"/>
      <c r="N143" s="12"/>
      <c r="O143" s="12"/>
    </row>
    <row r="144" spans="1:15" x14ac:dyDescent="0.25">
      <c r="A144">
        <f t="shared" si="3"/>
        <v>140</v>
      </c>
      <c r="B144" s="62"/>
      <c r="C144" s="13">
        <v>102</v>
      </c>
      <c r="D144" s="2" t="s">
        <v>112</v>
      </c>
      <c r="E144" s="4" t="s">
        <v>305</v>
      </c>
      <c r="F144" s="33"/>
      <c r="G144" s="3">
        <v>1861</v>
      </c>
      <c r="H144" s="75"/>
      <c r="I144" s="8"/>
      <c r="J144" s="45"/>
      <c r="K144" s="12"/>
      <c r="L144" s="46"/>
      <c r="M144" s="38">
        <v>5</v>
      </c>
      <c r="N144" s="12">
        <v>15</v>
      </c>
      <c r="O144" s="12">
        <v>6</v>
      </c>
    </row>
    <row r="145" spans="1:15" x14ac:dyDescent="0.25">
      <c r="A145">
        <v>141</v>
      </c>
      <c r="B145" s="62">
        <v>18</v>
      </c>
      <c r="C145" s="13"/>
      <c r="D145" s="2" t="s">
        <v>37</v>
      </c>
      <c r="E145" s="4" t="s">
        <v>38</v>
      </c>
      <c r="F145" s="32"/>
      <c r="G145" s="3"/>
      <c r="H145" s="75"/>
      <c r="I145" s="8"/>
      <c r="J145" s="45"/>
      <c r="K145" s="12"/>
      <c r="L145" s="46"/>
      <c r="M145" s="38">
        <v>17</v>
      </c>
      <c r="N145" s="12">
        <v>17</v>
      </c>
      <c r="O145" s="12"/>
    </row>
    <row r="146" spans="1:15" x14ac:dyDescent="0.25">
      <c r="A146">
        <f t="shared" si="3"/>
        <v>142</v>
      </c>
      <c r="B146" s="62">
        <v>28</v>
      </c>
      <c r="C146" s="13"/>
      <c r="D146" s="2" t="s">
        <v>47</v>
      </c>
      <c r="E146" s="4" t="s">
        <v>52</v>
      </c>
      <c r="F146" s="32"/>
      <c r="G146" s="3"/>
      <c r="H146" s="75"/>
      <c r="I146" s="8"/>
      <c r="J146" s="45"/>
      <c r="K146" s="12"/>
      <c r="L146" s="46"/>
      <c r="M146" s="38">
        <v>2</v>
      </c>
      <c r="N146" s="12">
        <v>5</v>
      </c>
      <c r="O146" s="12"/>
    </row>
    <row r="147" spans="1:15" x14ac:dyDescent="0.25">
      <c r="A147">
        <f t="shared" si="3"/>
        <v>143</v>
      </c>
      <c r="B147" s="62">
        <v>56</v>
      </c>
      <c r="C147" s="13"/>
      <c r="D147" s="2" t="s">
        <v>99</v>
      </c>
      <c r="E147" s="4" t="s">
        <v>100</v>
      </c>
      <c r="F147" s="33"/>
      <c r="G147" s="3"/>
      <c r="H147" s="75"/>
      <c r="I147" s="8"/>
      <c r="J147" s="45"/>
      <c r="K147" s="12"/>
      <c r="L147" s="46"/>
      <c r="M147" s="38">
        <v>1</v>
      </c>
      <c r="N147" s="12">
        <v>1</v>
      </c>
      <c r="O147" s="12"/>
    </row>
    <row r="148" spans="1:15" x14ac:dyDescent="0.25">
      <c r="A148">
        <f t="shared" si="3"/>
        <v>144</v>
      </c>
      <c r="B148" s="62">
        <v>57</v>
      </c>
      <c r="C148" s="13"/>
      <c r="D148" s="2" t="s">
        <v>101</v>
      </c>
      <c r="E148" s="4" t="s">
        <v>102</v>
      </c>
      <c r="F148" s="33"/>
      <c r="G148" s="3"/>
      <c r="H148" s="75"/>
      <c r="I148" s="8"/>
      <c r="J148" s="45"/>
      <c r="K148" s="12"/>
      <c r="L148" s="46"/>
      <c r="M148" s="38">
        <v>1</v>
      </c>
      <c r="N148" s="12">
        <v>10</v>
      </c>
      <c r="O148" s="12"/>
    </row>
    <row r="149" spans="1:15" x14ac:dyDescent="0.25">
      <c r="A149">
        <f t="shared" si="3"/>
        <v>145</v>
      </c>
      <c r="B149" s="62"/>
      <c r="C149" s="13">
        <v>88</v>
      </c>
      <c r="D149" s="2" t="s">
        <v>370</v>
      </c>
      <c r="E149" s="4" t="s">
        <v>357</v>
      </c>
      <c r="F149" s="157"/>
      <c r="G149" s="8"/>
      <c r="H149" s="8"/>
      <c r="I149" s="8" t="s">
        <v>225</v>
      </c>
      <c r="J149" s="45"/>
      <c r="K149" s="12"/>
      <c r="L149" s="163"/>
      <c r="M149" s="45"/>
      <c r="N149" s="12"/>
      <c r="O149" s="163"/>
    </row>
    <row r="150" spans="1:15" ht="15.75" thickBot="1" x14ac:dyDescent="0.3">
      <c r="B150" s="62"/>
      <c r="C150" s="13"/>
      <c r="D150" s="3"/>
      <c r="E150" s="3"/>
      <c r="F150" s="33"/>
      <c r="G150" s="3"/>
      <c r="H150" s="8"/>
      <c r="I150" s="8"/>
      <c r="J150" s="41"/>
      <c r="K150" s="47"/>
      <c r="L150" s="48"/>
      <c r="M150" s="73"/>
      <c r="N150" s="11"/>
      <c r="O150" s="11"/>
    </row>
    <row r="151" spans="1:15" x14ac:dyDescent="0.25">
      <c r="B151" s="59"/>
      <c r="C151" s="59"/>
      <c r="D151" s="59"/>
      <c r="E151" s="59"/>
      <c r="O151" s="70"/>
    </row>
    <row r="152" spans="1:15" x14ac:dyDescent="0.25">
      <c r="B152" s="59"/>
      <c r="C152" s="59"/>
      <c r="D152" s="59"/>
      <c r="E152" s="59"/>
      <c r="O152" s="70"/>
    </row>
    <row r="153" spans="1:15" x14ac:dyDescent="0.25">
      <c r="B153" s="59"/>
      <c r="C153" s="59"/>
      <c r="D153" s="59"/>
      <c r="E153" s="59"/>
      <c r="O153" s="70"/>
    </row>
    <row r="154" spans="1:15" x14ac:dyDescent="0.25">
      <c r="B154" s="59"/>
      <c r="C154" s="59"/>
      <c r="D154" s="59"/>
      <c r="E154" s="59"/>
      <c r="O154" s="70"/>
    </row>
    <row r="155" spans="1:15" x14ac:dyDescent="0.25">
      <c r="B155" s="7"/>
      <c r="C155" s="7"/>
    </row>
    <row r="156" spans="1:15" x14ac:dyDescent="0.25">
      <c r="E156" s="1"/>
    </row>
    <row r="157" spans="1:15" x14ac:dyDescent="0.25">
      <c r="E157" s="1"/>
    </row>
    <row r="158" spans="1:15" x14ac:dyDescent="0.25">
      <c r="E158" s="1"/>
    </row>
  </sheetData>
  <sortState xmlns:xlrd2="http://schemas.microsoft.com/office/spreadsheetml/2017/richdata2" ref="B5:O148">
    <sortCondition ref="H5:H148"/>
  </sortState>
  <phoneticPr fontId="12" type="noConversion"/>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89C8-1BC0-41A9-9F42-69CA27AAFC1D}">
  <dimension ref="A1:N156"/>
  <sheetViews>
    <sheetView tabSelected="1" zoomScale="80" zoomScaleNormal="80" workbookViewId="0">
      <selection activeCell="K34" sqref="K34"/>
    </sheetView>
  </sheetViews>
  <sheetFormatPr defaultRowHeight="15" x14ac:dyDescent="0.25"/>
  <cols>
    <col min="1" max="2" width="5.28515625" customWidth="1"/>
    <col min="3" max="3" width="17.85546875" customWidth="1"/>
    <col min="4" max="4" width="41.85546875" customWidth="1"/>
    <col min="5" max="5" width="5.85546875" customWidth="1"/>
    <col min="6" max="6" width="7.7109375" bestFit="1" customWidth="1"/>
    <col min="8" max="8" width="27.140625" customWidth="1"/>
    <col min="9" max="9" width="10.42578125" customWidth="1"/>
    <col min="12" max="12" width="27.28515625" customWidth="1"/>
    <col min="13" max="13" width="10.42578125" customWidth="1"/>
  </cols>
  <sheetData>
    <row r="1" spans="1:6" ht="18.75" x14ac:dyDescent="0.3">
      <c r="A1" s="5" t="s">
        <v>478</v>
      </c>
      <c r="B1" s="5"/>
    </row>
    <row r="2" spans="1:6" ht="15.75" thickBot="1" x14ac:dyDescent="0.3">
      <c r="A2" s="247"/>
    </row>
    <row r="3" spans="1:6" x14ac:dyDescent="0.25">
      <c r="A3" s="63" t="s">
        <v>292</v>
      </c>
      <c r="B3" s="19" t="s">
        <v>464</v>
      </c>
      <c r="C3" s="10" t="s">
        <v>0</v>
      </c>
      <c r="D3" s="10" t="s">
        <v>1</v>
      </c>
      <c r="E3" s="301" t="s">
        <v>411</v>
      </c>
      <c r="F3" s="300" t="s">
        <v>410</v>
      </c>
    </row>
    <row r="4" spans="1:6" ht="15.75" thickBot="1" x14ac:dyDescent="0.3">
      <c r="A4" s="64" t="s">
        <v>3</v>
      </c>
      <c r="B4" s="24" t="s">
        <v>3</v>
      </c>
      <c r="C4" s="25"/>
      <c r="D4" s="25"/>
      <c r="E4" s="30"/>
      <c r="F4" s="299"/>
    </row>
    <row r="5" spans="1:6" x14ac:dyDescent="0.25">
      <c r="A5" s="61">
        <v>114</v>
      </c>
      <c r="B5" s="14">
        <v>46</v>
      </c>
      <c r="C5" s="83" t="s">
        <v>189</v>
      </c>
      <c r="D5" s="16" t="s">
        <v>190</v>
      </c>
      <c r="E5" s="31" t="s">
        <v>462</v>
      </c>
      <c r="F5" s="298" t="s">
        <v>459</v>
      </c>
    </row>
    <row r="6" spans="1:6" x14ac:dyDescent="0.25">
      <c r="A6" s="62">
        <v>34</v>
      </c>
      <c r="B6" s="13">
        <v>59</v>
      </c>
      <c r="C6" s="2" t="s">
        <v>58</v>
      </c>
      <c r="D6" s="4" t="s">
        <v>61</v>
      </c>
      <c r="E6" s="32" t="s">
        <v>461</v>
      </c>
      <c r="F6" s="292" t="s">
        <v>460</v>
      </c>
    </row>
    <row r="7" spans="1:6" x14ac:dyDescent="0.25">
      <c r="A7" s="62">
        <v>32</v>
      </c>
      <c r="B7" s="13">
        <v>60</v>
      </c>
      <c r="C7" s="2" t="s">
        <v>58</v>
      </c>
      <c r="D7" s="4" t="s">
        <v>59</v>
      </c>
      <c r="E7" s="32" t="s">
        <v>461</v>
      </c>
      <c r="F7" s="292" t="s">
        <v>460</v>
      </c>
    </row>
    <row r="8" spans="1:6" x14ac:dyDescent="0.25">
      <c r="A8" s="62">
        <v>33</v>
      </c>
      <c r="B8" s="13">
        <v>37</v>
      </c>
      <c r="C8" s="2" t="s">
        <v>58</v>
      </c>
      <c r="D8" s="4" t="s">
        <v>60</v>
      </c>
      <c r="E8" s="32" t="s">
        <v>461</v>
      </c>
      <c r="F8" s="292" t="s">
        <v>460</v>
      </c>
    </row>
    <row r="9" spans="1:6" x14ac:dyDescent="0.25">
      <c r="A9" s="62">
        <v>35</v>
      </c>
      <c r="B9" s="13">
        <v>64</v>
      </c>
      <c r="C9" s="82" t="s">
        <v>62</v>
      </c>
      <c r="D9" s="4" t="s">
        <v>63</v>
      </c>
      <c r="E9" s="32" t="s">
        <v>461</v>
      </c>
      <c r="F9" s="292" t="s">
        <v>458</v>
      </c>
    </row>
    <row r="10" spans="1:6" x14ac:dyDescent="0.25">
      <c r="A10" s="62">
        <v>36</v>
      </c>
      <c r="B10" s="13">
        <v>14</v>
      </c>
      <c r="C10" s="82" t="s">
        <v>64</v>
      </c>
      <c r="D10" s="4" t="s">
        <v>65</v>
      </c>
      <c r="E10" s="32" t="s">
        <v>460</v>
      </c>
      <c r="F10" s="292" t="s">
        <v>460</v>
      </c>
    </row>
    <row r="11" spans="1:6" x14ac:dyDescent="0.25">
      <c r="A11" s="62">
        <v>37</v>
      </c>
      <c r="B11" s="13">
        <v>81</v>
      </c>
      <c r="C11" s="82" t="s">
        <v>67</v>
      </c>
      <c r="D11" s="4" t="s">
        <v>68</v>
      </c>
      <c r="E11" s="32" t="s">
        <v>460</v>
      </c>
      <c r="F11" s="292" t="s">
        <v>460</v>
      </c>
    </row>
    <row r="12" spans="1:6" x14ac:dyDescent="0.25">
      <c r="A12" s="62">
        <v>4</v>
      </c>
      <c r="B12" s="13">
        <v>132</v>
      </c>
      <c r="C12" s="82" t="s">
        <v>19</v>
      </c>
      <c r="D12" s="4" t="s">
        <v>8</v>
      </c>
      <c r="E12" s="32" t="s">
        <v>461</v>
      </c>
      <c r="F12" s="292" t="s">
        <v>460</v>
      </c>
    </row>
    <row r="13" spans="1:6" x14ac:dyDescent="0.25">
      <c r="A13" s="62">
        <v>38</v>
      </c>
      <c r="B13" s="13">
        <v>72</v>
      </c>
      <c r="C13" s="82" t="s">
        <v>69</v>
      </c>
      <c r="D13" s="4" t="s">
        <v>70</v>
      </c>
      <c r="E13" s="32" t="s">
        <v>456</v>
      </c>
      <c r="F13" s="292" t="s">
        <v>10</v>
      </c>
    </row>
    <row r="14" spans="1:6" x14ac:dyDescent="0.25">
      <c r="A14" s="62">
        <v>39</v>
      </c>
      <c r="B14" s="13">
        <v>10</v>
      </c>
      <c r="C14" s="82" t="s">
        <v>350</v>
      </c>
      <c r="D14" s="4" t="s">
        <v>71</v>
      </c>
      <c r="E14" s="32" t="s">
        <v>456</v>
      </c>
      <c r="F14" s="292" t="s">
        <v>458</v>
      </c>
    </row>
    <row r="15" spans="1:6" x14ac:dyDescent="0.25">
      <c r="A15" s="62">
        <v>40</v>
      </c>
      <c r="B15" s="13">
        <v>17</v>
      </c>
      <c r="C15" s="82" t="s">
        <v>350</v>
      </c>
      <c r="D15" s="4" t="s">
        <v>72</v>
      </c>
      <c r="E15" s="32" t="s">
        <v>456</v>
      </c>
      <c r="F15" s="292" t="s">
        <v>458</v>
      </c>
    </row>
    <row r="16" spans="1:6" x14ac:dyDescent="0.25">
      <c r="A16" s="62">
        <v>5</v>
      </c>
      <c r="B16" s="13">
        <v>105</v>
      </c>
      <c r="C16" s="82" t="s">
        <v>12</v>
      </c>
      <c r="D16" s="4" t="s">
        <v>13</v>
      </c>
      <c r="E16" s="32" t="s">
        <v>461</v>
      </c>
      <c r="F16" s="292" t="s">
        <v>458</v>
      </c>
    </row>
    <row r="17" spans="1:14" x14ac:dyDescent="0.25">
      <c r="A17" s="62">
        <v>15</v>
      </c>
      <c r="B17" s="13">
        <v>53</v>
      </c>
      <c r="C17" s="82" t="s">
        <v>28</v>
      </c>
      <c r="D17" s="4" t="s">
        <v>242</v>
      </c>
      <c r="E17" s="32" t="s">
        <v>462</v>
      </c>
      <c r="F17" s="292" t="s">
        <v>458</v>
      </c>
      <c r="H17" s="293" t="s">
        <v>463</v>
      </c>
      <c r="I17" s="297"/>
      <c r="J17" s="293"/>
      <c r="L17" s="153" t="s">
        <v>410</v>
      </c>
      <c r="M17" s="154"/>
      <c r="N17" s="154"/>
    </row>
    <row r="18" spans="1:14" x14ac:dyDescent="0.25">
      <c r="A18" s="62">
        <v>41</v>
      </c>
      <c r="B18" s="13">
        <v>25</v>
      </c>
      <c r="C18" s="82" t="s">
        <v>74</v>
      </c>
      <c r="D18" s="4" t="s">
        <v>90</v>
      </c>
      <c r="E18" s="32" t="s">
        <v>456</v>
      </c>
      <c r="F18" s="292" t="s">
        <v>459</v>
      </c>
      <c r="H18" s="62" t="s">
        <v>465</v>
      </c>
      <c r="I18" s="62">
        <f>COUNTIF($E$5:$E$149,"a")</f>
        <v>15</v>
      </c>
      <c r="J18" s="294">
        <f t="shared" ref="J18:J24" si="0">(I18/$I$25)</f>
        <v>0.1111111111111111</v>
      </c>
      <c r="L18" s="154" t="s">
        <v>470</v>
      </c>
      <c r="M18" s="154">
        <f>COUNTIF($F$5:$F$149,"g")</f>
        <v>14</v>
      </c>
      <c r="N18" s="296">
        <f>(M18/$M$23)</f>
        <v>0.1037037037037037</v>
      </c>
    </row>
    <row r="19" spans="1:14" x14ac:dyDescent="0.25">
      <c r="A19" s="62">
        <v>47</v>
      </c>
      <c r="B19" s="13">
        <v>24</v>
      </c>
      <c r="C19" s="2" t="s">
        <v>75</v>
      </c>
      <c r="D19" s="4" t="s">
        <v>84</v>
      </c>
      <c r="E19" s="32" t="s">
        <v>461</v>
      </c>
      <c r="F19" s="292" t="s">
        <v>458</v>
      </c>
      <c r="H19" s="62" t="s">
        <v>466</v>
      </c>
      <c r="I19" s="62">
        <f>COUNTIF($E$5:$E$149,"g")</f>
        <v>16</v>
      </c>
      <c r="J19" s="294">
        <f t="shared" si="0"/>
        <v>0.11851851851851852</v>
      </c>
      <c r="L19" s="154" t="s">
        <v>467</v>
      </c>
      <c r="M19" s="154">
        <f>COUNTIF($F$5:$F$149,"l")</f>
        <v>70</v>
      </c>
      <c r="N19" s="296">
        <f>(M19/$M$23)</f>
        <v>0.51851851851851849</v>
      </c>
    </row>
    <row r="20" spans="1:14" x14ac:dyDescent="0.25">
      <c r="A20" s="62">
        <v>42</v>
      </c>
      <c r="B20" s="13">
        <v>58</v>
      </c>
      <c r="C20" s="2" t="s">
        <v>75</v>
      </c>
      <c r="D20" s="4" t="s">
        <v>76</v>
      </c>
      <c r="E20" s="32" t="s">
        <v>461</v>
      </c>
      <c r="F20" s="292" t="s">
        <v>460</v>
      </c>
      <c r="H20" s="62" t="s">
        <v>467</v>
      </c>
      <c r="I20" s="62">
        <f>COUNTIF($E$5:$E$149,"l")</f>
        <v>32</v>
      </c>
      <c r="J20" s="294">
        <f t="shared" si="0"/>
        <v>0.23703703703703705</v>
      </c>
      <c r="L20" s="154" t="s">
        <v>471</v>
      </c>
      <c r="M20" s="154">
        <f>COUNTIF($F$5:$F$149,"h")</f>
        <v>38</v>
      </c>
      <c r="N20" s="296">
        <f>(M20/$M$23)</f>
        <v>0.2814814814814815</v>
      </c>
    </row>
    <row r="21" spans="1:14" x14ac:dyDescent="0.25">
      <c r="A21" s="62">
        <v>43</v>
      </c>
      <c r="B21" s="13">
        <v>21</v>
      </c>
      <c r="C21" s="2" t="s">
        <v>75</v>
      </c>
      <c r="D21" s="4" t="s">
        <v>78</v>
      </c>
      <c r="E21" s="32" t="s">
        <v>461</v>
      </c>
      <c r="F21" s="292" t="s">
        <v>460</v>
      </c>
      <c r="H21" s="62" t="s">
        <v>468</v>
      </c>
      <c r="I21" s="62">
        <f>COUNTIF($E$5:$E$149,"n")</f>
        <v>4</v>
      </c>
      <c r="J21" s="294">
        <f t="shared" si="0"/>
        <v>2.9629629629629631E-2</v>
      </c>
      <c r="L21" s="154" t="s">
        <v>472</v>
      </c>
      <c r="M21" s="154">
        <f>COUNTIF($F$5:$F$149,"p")</f>
        <v>10</v>
      </c>
      <c r="N21" s="296">
        <f>(M21/$M$23)</f>
        <v>7.407407407407407E-2</v>
      </c>
    </row>
    <row r="22" spans="1:14" x14ac:dyDescent="0.25">
      <c r="A22" s="62">
        <v>46</v>
      </c>
      <c r="B22" s="13">
        <v>61</v>
      </c>
      <c r="C22" s="2" t="s">
        <v>75</v>
      </c>
      <c r="D22" s="4" t="s">
        <v>83</v>
      </c>
      <c r="E22" s="32" t="s">
        <v>461</v>
      </c>
      <c r="F22" s="292" t="s">
        <v>460</v>
      </c>
      <c r="H22" s="62" t="s">
        <v>474</v>
      </c>
      <c r="I22" s="62">
        <f>COUNTIF($E$5:$E$149,"i")</f>
        <v>33</v>
      </c>
      <c r="J22" s="294">
        <f t="shared" si="0"/>
        <v>0.24444444444444444</v>
      </c>
      <c r="L22" s="154" t="s">
        <v>473</v>
      </c>
      <c r="M22" s="154">
        <f>COUNTIF($F$5:$F$149,"s")</f>
        <v>3</v>
      </c>
      <c r="N22" s="296">
        <f>(M22/$M$23)</f>
        <v>2.2222222222222223E-2</v>
      </c>
    </row>
    <row r="23" spans="1:14" x14ac:dyDescent="0.25">
      <c r="A23" s="62">
        <v>44</v>
      </c>
      <c r="B23" s="13">
        <v>49</v>
      </c>
      <c r="C23" s="2" t="s">
        <v>75</v>
      </c>
      <c r="D23" s="4" t="s">
        <v>80</v>
      </c>
      <c r="E23" s="32" t="s">
        <v>461</v>
      </c>
      <c r="F23" s="292" t="s">
        <v>460</v>
      </c>
      <c r="H23" s="62" t="s">
        <v>469</v>
      </c>
      <c r="I23" s="62">
        <f>COUNTIF($E$5:$E$149,"p")</f>
        <v>35</v>
      </c>
      <c r="J23" s="294">
        <f t="shared" si="0"/>
        <v>0.25925925925925924</v>
      </c>
      <c r="L23" s="154"/>
      <c r="M23" s="153">
        <f>SUM(M18:M22)</f>
        <v>135</v>
      </c>
      <c r="N23" s="295">
        <f>SUM(N18:N22)</f>
        <v>1</v>
      </c>
    </row>
    <row r="24" spans="1:14" x14ac:dyDescent="0.25">
      <c r="A24" s="62">
        <v>45</v>
      </c>
      <c r="B24" s="13">
        <v>67</v>
      </c>
      <c r="C24" s="2" t="s">
        <v>75</v>
      </c>
      <c r="D24" s="4" t="s">
        <v>81</v>
      </c>
      <c r="E24" s="32" t="s">
        <v>461</v>
      </c>
      <c r="F24" s="292" t="s">
        <v>460</v>
      </c>
      <c r="H24" s="62"/>
      <c r="I24" s="62"/>
      <c r="J24" s="294">
        <f t="shared" si="0"/>
        <v>0</v>
      </c>
    </row>
    <row r="25" spans="1:14" x14ac:dyDescent="0.25">
      <c r="A25" s="62"/>
      <c r="B25" s="13">
        <v>71</v>
      </c>
      <c r="C25" s="2" t="s">
        <v>75</v>
      </c>
      <c r="D25" s="4" t="s">
        <v>248</v>
      </c>
      <c r="E25" s="32" t="s">
        <v>461</v>
      </c>
      <c r="F25" s="292" t="s">
        <v>459</v>
      </c>
      <c r="H25" s="62"/>
      <c r="I25" s="293">
        <f>SUM(I18:I24)</f>
        <v>135</v>
      </c>
      <c r="J25" s="293"/>
    </row>
    <row r="26" spans="1:14" x14ac:dyDescent="0.25">
      <c r="A26" s="62">
        <v>49</v>
      </c>
      <c r="B26" s="13">
        <v>38</v>
      </c>
      <c r="C26" s="2" t="s">
        <v>86</v>
      </c>
      <c r="D26" s="4" t="s">
        <v>87</v>
      </c>
      <c r="E26" s="32" t="s">
        <v>462</v>
      </c>
      <c r="F26" s="292" t="s">
        <v>460</v>
      </c>
    </row>
    <row r="27" spans="1:14" x14ac:dyDescent="0.25">
      <c r="A27" s="62">
        <v>51</v>
      </c>
      <c r="B27" s="13">
        <v>39</v>
      </c>
      <c r="C27" s="2" t="s">
        <v>86</v>
      </c>
      <c r="D27" s="4" t="s">
        <v>89</v>
      </c>
      <c r="E27" s="32" t="s">
        <v>462</v>
      </c>
      <c r="F27" s="292" t="s">
        <v>460</v>
      </c>
    </row>
    <row r="28" spans="1:14" x14ac:dyDescent="0.25">
      <c r="A28" s="62">
        <v>50</v>
      </c>
      <c r="B28" s="13">
        <v>57</v>
      </c>
      <c r="C28" s="2" t="s">
        <v>86</v>
      </c>
      <c r="D28" s="4" t="s">
        <v>88</v>
      </c>
      <c r="E28" s="32" t="s">
        <v>462</v>
      </c>
      <c r="F28" s="292" t="s">
        <v>460</v>
      </c>
    </row>
    <row r="29" spans="1:14" x14ac:dyDescent="0.25">
      <c r="A29" s="62">
        <v>52</v>
      </c>
      <c r="B29" s="13">
        <v>115</v>
      </c>
      <c r="C29" s="2" t="s">
        <v>91</v>
      </c>
      <c r="D29" s="4" t="s">
        <v>92</v>
      </c>
      <c r="E29" s="32" t="s">
        <v>459</v>
      </c>
      <c r="F29" s="292" t="s">
        <v>459</v>
      </c>
    </row>
    <row r="30" spans="1:14" x14ac:dyDescent="0.25">
      <c r="A30" s="62">
        <v>53</v>
      </c>
      <c r="B30" s="13">
        <v>133</v>
      </c>
      <c r="C30" s="82" t="s">
        <v>93</v>
      </c>
      <c r="D30" s="4" t="s">
        <v>94</v>
      </c>
      <c r="E30" s="32" t="s">
        <v>460</v>
      </c>
      <c r="F30" s="292" t="s">
        <v>460</v>
      </c>
    </row>
    <row r="31" spans="1:14" x14ac:dyDescent="0.25">
      <c r="A31" s="62">
        <v>54</v>
      </c>
      <c r="B31" s="13">
        <v>19</v>
      </c>
      <c r="C31" s="82" t="s">
        <v>95</v>
      </c>
      <c r="D31" s="4" t="s">
        <v>96</v>
      </c>
      <c r="E31" s="32" t="s">
        <v>460</v>
      </c>
      <c r="F31" s="292" t="s">
        <v>460</v>
      </c>
    </row>
    <row r="32" spans="1:14" x14ac:dyDescent="0.25">
      <c r="A32" s="62">
        <v>6</v>
      </c>
      <c r="B32" s="13">
        <v>104</v>
      </c>
      <c r="C32" s="82" t="s">
        <v>14</v>
      </c>
      <c r="D32" s="4" t="s">
        <v>15</v>
      </c>
      <c r="E32" s="32" t="s">
        <v>461</v>
      </c>
      <c r="F32" s="292" t="s">
        <v>458</v>
      </c>
    </row>
    <row r="33" spans="1:6" x14ac:dyDescent="0.25">
      <c r="A33" s="62">
        <v>55</v>
      </c>
      <c r="B33" s="13">
        <v>74</v>
      </c>
      <c r="C33" s="82" t="s">
        <v>14</v>
      </c>
      <c r="D33" s="4" t="s">
        <v>98</v>
      </c>
      <c r="E33" s="32" t="s">
        <v>461</v>
      </c>
      <c r="F33" s="292" t="s">
        <v>460</v>
      </c>
    </row>
    <row r="34" spans="1:6" x14ac:dyDescent="0.25">
      <c r="A34" s="62">
        <v>17</v>
      </c>
      <c r="B34" s="13">
        <v>116</v>
      </c>
      <c r="C34" s="82" t="s">
        <v>435</v>
      </c>
      <c r="D34" s="4" t="s">
        <v>36</v>
      </c>
      <c r="E34" s="32" t="s">
        <v>459</v>
      </c>
      <c r="F34" s="292" t="s">
        <v>458</v>
      </c>
    </row>
    <row r="35" spans="1:6" x14ac:dyDescent="0.25">
      <c r="A35" s="62">
        <v>8</v>
      </c>
      <c r="B35" s="13">
        <v>110</v>
      </c>
      <c r="C35" s="2" t="s">
        <v>16</v>
      </c>
      <c r="D35" s="4" t="s">
        <v>22</v>
      </c>
      <c r="E35" s="32" t="s">
        <v>461</v>
      </c>
      <c r="F35" s="292" t="s">
        <v>460</v>
      </c>
    </row>
    <row r="36" spans="1:6" x14ac:dyDescent="0.25">
      <c r="A36" s="62">
        <v>7</v>
      </c>
      <c r="B36" s="13">
        <v>111</v>
      </c>
      <c r="C36" s="2" t="s">
        <v>16</v>
      </c>
      <c r="D36" s="4" t="s">
        <v>17</v>
      </c>
      <c r="E36" s="32" t="s">
        <v>461</v>
      </c>
      <c r="F36" s="292" t="s">
        <v>460</v>
      </c>
    </row>
    <row r="37" spans="1:6" x14ac:dyDescent="0.25">
      <c r="A37" s="62">
        <v>56</v>
      </c>
      <c r="B37" s="13"/>
      <c r="C37" s="2" t="s">
        <v>337</v>
      </c>
      <c r="D37" s="4" t="s">
        <v>100</v>
      </c>
      <c r="E37" s="32" t="s">
        <v>461</v>
      </c>
      <c r="F37" s="292" t="s">
        <v>459</v>
      </c>
    </row>
    <row r="38" spans="1:6" x14ac:dyDescent="0.25">
      <c r="A38" s="62"/>
      <c r="B38" s="13">
        <v>16</v>
      </c>
      <c r="C38" s="2" t="s">
        <v>338</v>
      </c>
      <c r="D38" s="4" t="s">
        <v>229</v>
      </c>
      <c r="E38" s="32" t="s">
        <v>461</v>
      </c>
      <c r="F38" s="292" t="s">
        <v>459</v>
      </c>
    </row>
    <row r="39" spans="1:6" x14ac:dyDescent="0.25">
      <c r="A39" s="62">
        <v>58</v>
      </c>
      <c r="B39" s="13">
        <v>5</v>
      </c>
      <c r="C39" s="2" t="s">
        <v>103</v>
      </c>
      <c r="D39" s="4" t="s">
        <v>104</v>
      </c>
      <c r="E39" s="32" t="s">
        <v>461</v>
      </c>
      <c r="F39" s="292" t="s">
        <v>458</v>
      </c>
    </row>
    <row r="40" spans="1:6" x14ac:dyDescent="0.25">
      <c r="A40" s="62">
        <v>10</v>
      </c>
      <c r="B40" s="13">
        <v>106</v>
      </c>
      <c r="C40" s="2" t="s">
        <v>103</v>
      </c>
      <c r="D40" s="4" t="s">
        <v>21</v>
      </c>
      <c r="E40" s="32" t="s">
        <v>461</v>
      </c>
      <c r="F40" s="292" t="s">
        <v>460</v>
      </c>
    </row>
    <row r="41" spans="1:6" x14ac:dyDescent="0.25">
      <c r="A41" s="62">
        <v>9</v>
      </c>
      <c r="B41" s="13">
        <v>107</v>
      </c>
      <c r="C41" s="2" t="s">
        <v>103</v>
      </c>
      <c r="D41" s="4" t="s">
        <v>20</v>
      </c>
      <c r="E41" s="32" t="s">
        <v>461</v>
      </c>
      <c r="F41" s="292" t="s">
        <v>460</v>
      </c>
    </row>
    <row r="42" spans="1:6" x14ac:dyDescent="0.25">
      <c r="A42" s="62">
        <v>59</v>
      </c>
      <c r="B42" s="53">
        <v>137</v>
      </c>
      <c r="C42" s="2" t="s">
        <v>105</v>
      </c>
      <c r="D42" s="4" t="s">
        <v>106</v>
      </c>
      <c r="E42" s="32" t="s">
        <v>460</v>
      </c>
      <c r="F42" s="292" t="s">
        <v>460</v>
      </c>
    </row>
    <row r="43" spans="1:6" x14ac:dyDescent="0.25">
      <c r="A43" s="62">
        <v>60</v>
      </c>
      <c r="B43" s="13">
        <v>70</v>
      </c>
      <c r="C43" s="2" t="s">
        <v>23</v>
      </c>
      <c r="D43" s="4" t="s">
        <v>108</v>
      </c>
      <c r="E43" s="32" t="s">
        <v>460</v>
      </c>
      <c r="F43" s="292" t="s">
        <v>460</v>
      </c>
    </row>
    <row r="44" spans="1:6" x14ac:dyDescent="0.25">
      <c r="A44" s="62">
        <v>11</v>
      </c>
      <c r="B44" s="13">
        <v>108</v>
      </c>
      <c r="C44" s="2" t="s">
        <v>23</v>
      </c>
      <c r="D44" s="4" t="s">
        <v>273</v>
      </c>
      <c r="E44" s="32" t="s">
        <v>460</v>
      </c>
      <c r="F44" s="292" t="s">
        <v>460</v>
      </c>
    </row>
    <row r="45" spans="1:6" x14ac:dyDescent="0.25">
      <c r="A45" s="62">
        <v>12</v>
      </c>
      <c r="B45" s="13">
        <v>109</v>
      </c>
      <c r="C45" s="2" t="s">
        <v>23</v>
      </c>
      <c r="D45" s="4" t="s">
        <v>24</v>
      </c>
      <c r="E45" s="32" t="s">
        <v>460</v>
      </c>
      <c r="F45" s="292" t="s">
        <v>460</v>
      </c>
    </row>
    <row r="46" spans="1:6" x14ac:dyDescent="0.25">
      <c r="A46" s="62">
        <v>61</v>
      </c>
      <c r="B46" s="53">
        <v>135</v>
      </c>
      <c r="C46" s="82" t="s">
        <v>109</v>
      </c>
      <c r="D46" s="4" t="s">
        <v>110</v>
      </c>
      <c r="E46" s="32" t="s">
        <v>460</v>
      </c>
      <c r="F46" s="292" t="s">
        <v>460</v>
      </c>
    </row>
    <row r="47" spans="1:6" x14ac:dyDescent="0.25">
      <c r="A47" s="62">
        <v>64</v>
      </c>
      <c r="B47" s="13">
        <v>8</v>
      </c>
      <c r="C47" s="2" t="s">
        <v>112</v>
      </c>
      <c r="D47" s="4" t="s">
        <v>315</v>
      </c>
      <c r="E47" s="32" t="s">
        <v>456</v>
      </c>
      <c r="F47" s="292" t="s">
        <v>458</v>
      </c>
    </row>
    <row r="48" spans="1:6" x14ac:dyDescent="0.25">
      <c r="A48" s="62">
        <v>76</v>
      </c>
      <c r="B48" s="13">
        <v>2</v>
      </c>
      <c r="C48" s="2" t="s">
        <v>112</v>
      </c>
      <c r="D48" s="4" t="s">
        <v>321</v>
      </c>
      <c r="E48" s="32" t="s">
        <v>456</v>
      </c>
      <c r="F48" s="292" t="s">
        <v>458</v>
      </c>
    </row>
    <row r="49" spans="1:6" x14ac:dyDescent="0.25">
      <c r="A49" s="62">
        <v>74</v>
      </c>
      <c r="B49" s="13">
        <v>3</v>
      </c>
      <c r="C49" s="2" t="s">
        <v>112</v>
      </c>
      <c r="D49" s="4" t="s">
        <v>319</v>
      </c>
      <c r="E49" s="32" t="s">
        <v>456</v>
      </c>
      <c r="F49" s="292" t="s">
        <v>458</v>
      </c>
    </row>
    <row r="50" spans="1:6" x14ac:dyDescent="0.25">
      <c r="A50" s="62"/>
      <c r="B50" s="13">
        <v>30</v>
      </c>
      <c r="C50" s="215" t="s">
        <v>112</v>
      </c>
      <c r="D50" s="1" t="s">
        <v>312</v>
      </c>
      <c r="E50" s="32" t="s">
        <v>456</v>
      </c>
      <c r="F50" s="292" t="s">
        <v>458</v>
      </c>
    </row>
    <row r="51" spans="1:6" x14ac:dyDescent="0.25">
      <c r="A51" s="62">
        <v>75</v>
      </c>
      <c r="B51" s="13">
        <v>65</v>
      </c>
      <c r="C51" s="2" t="s">
        <v>112</v>
      </c>
      <c r="D51" s="4" t="s">
        <v>322</v>
      </c>
      <c r="E51" s="32" t="s">
        <v>456</v>
      </c>
      <c r="F51" s="292" t="s">
        <v>458</v>
      </c>
    </row>
    <row r="52" spans="1:6" x14ac:dyDescent="0.25">
      <c r="A52" s="62">
        <v>70</v>
      </c>
      <c r="B52" s="13">
        <v>26</v>
      </c>
      <c r="C52" s="2" t="s">
        <v>112</v>
      </c>
      <c r="D52" s="4" t="s">
        <v>122</v>
      </c>
      <c r="E52" s="32" t="s">
        <v>456</v>
      </c>
      <c r="F52" s="292" t="s">
        <v>460</v>
      </c>
    </row>
    <row r="53" spans="1:6" x14ac:dyDescent="0.25">
      <c r="A53" s="62">
        <v>62</v>
      </c>
      <c r="B53" s="13">
        <v>51</v>
      </c>
      <c r="C53" s="2" t="s">
        <v>112</v>
      </c>
      <c r="D53" s="4" t="s">
        <v>324</v>
      </c>
      <c r="E53" s="32" t="s">
        <v>456</v>
      </c>
      <c r="F53" s="292" t="s">
        <v>459</v>
      </c>
    </row>
    <row r="54" spans="1:6" x14ac:dyDescent="0.25">
      <c r="A54" s="62">
        <v>67</v>
      </c>
      <c r="B54" s="13">
        <v>52</v>
      </c>
      <c r="C54" s="2" t="s">
        <v>112</v>
      </c>
      <c r="D54" s="4" t="s">
        <v>323</v>
      </c>
      <c r="E54" s="32" t="s">
        <v>456</v>
      </c>
      <c r="F54" s="292" t="s">
        <v>459</v>
      </c>
    </row>
    <row r="55" spans="1:6" x14ac:dyDescent="0.25">
      <c r="A55" s="62">
        <v>66</v>
      </c>
      <c r="B55" s="13">
        <v>1</v>
      </c>
      <c r="C55" s="2" t="s">
        <v>112</v>
      </c>
      <c r="D55" s="4" t="s">
        <v>313</v>
      </c>
      <c r="E55" s="32" t="s">
        <v>456</v>
      </c>
      <c r="F55" s="292" t="s">
        <v>459</v>
      </c>
    </row>
    <row r="56" spans="1:6" x14ac:dyDescent="0.25">
      <c r="A56" s="62">
        <v>65</v>
      </c>
      <c r="B56" s="13">
        <v>23</v>
      </c>
      <c r="C56" s="2" t="s">
        <v>112</v>
      </c>
      <c r="D56" s="4" t="s">
        <v>311</v>
      </c>
      <c r="E56" s="32" t="s">
        <v>456</v>
      </c>
      <c r="F56" s="292" t="s">
        <v>460</v>
      </c>
    </row>
    <row r="57" spans="1:6" x14ac:dyDescent="0.25">
      <c r="A57" s="62" t="s">
        <v>115</v>
      </c>
      <c r="B57" s="13">
        <v>48</v>
      </c>
      <c r="C57" s="2" t="s">
        <v>112</v>
      </c>
      <c r="D57" s="4" t="s">
        <v>314</v>
      </c>
      <c r="E57" s="32" t="s">
        <v>456</v>
      </c>
      <c r="F57" s="292" t="s">
        <v>460</v>
      </c>
    </row>
    <row r="58" spans="1:6" x14ac:dyDescent="0.25">
      <c r="A58" s="62">
        <v>69</v>
      </c>
      <c r="B58" s="13">
        <v>69</v>
      </c>
      <c r="C58" s="2" t="s">
        <v>112</v>
      </c>
      <c r="D58" s="4" t="s">
        <v>318</v>
      </c>
      <c r="E58" s="32" t="s">
        <v>456</v>
      </c>
      <c r="F58" s="292" t="s">
        <v>459</v>
      </c>
    </row>
    <row r="59" spans="1:6" x14ac:dyDescent="0.25">
      <c r="A59" s="62">
        <v>73</v>
      </c>
      <c r="B59" s="13">
        <v>9</v>
      </c>
      <c r="C59" s="2" t="s">
        <v>112</v>
      </c>
      <c r="D59" s="4" t="s">
        <v>124</v>
      </c>
      <c r="E59" s="32" t="s">
        <v>456</v>
      </c>
      <c r="F59" s="292" t="s">
        <v>458</v>
      </c>
    </row>
    <row r="60" spans="1:6" x14ac:dyDescent="0.25">
      <c r="A60" s="62">
        <v>63</v>
      </c>
      <c r="B60" s="13">
        <v>43</v>
      </c>
      <c r="C60" s="2" t="s">
        <v>112</v>
      </c>
      <c r="D60" s="4" t="s">
        <v>310</v>
      </c>
      <c r="E60" s="32" t="s">
        <v>456</v>
      </c>
      <c r="F60" s="292" t="s">
        <v>458</v>
      </c>
    </row>
    <row r="61" spans="1:6" x14ac:dyDescent="0.25">
      <c r="A61" s="62">
        <v>68</v>
      </c>
      <c r="B61" s="13">
        <v>119</v>
      </c>
      <c r="C61" s="2" t="s">
        <v>112</v>
      </c>
      <c r="D61" s="4" t="s">
        <v>120</v>
      </c>
      <c r="E61" s="32" t="s">
        <v>456</v>
      </c>
      <c r="F61" s="292" t="s">
        <v>460</v>
      </c>
    </row>
    <row r="62" spans="1:6" x14ac:dyDescent="0.25">
      <c r="A62" s="62">
        <v>77</v>
      </c>
      <c r="B62" s="13">
        <v>120</v>
      </c>
      <c r="C62" s="2" t="s">
        <v>112</v>
      </c>
      <c r="D62" s="4" t="s">
        <v>128</v>
      </c>
      <c r="E62" s="32" t="s">
        <v>456</v>
      </c>
      <c r="F62" s="292" t="s">
        <v>458</v>
      </c>
    </row>
    <row r="63" spans="1:6" x14ac:dyDescent="0.25">
      <c r="A63" s="62">
        <v>71</v>
      </c>
      <c r="B63" s="53">
        <v>134</v>
      </c>
      <c r="C63" s="2" t="s">
        <v>112</v>
      </c>
      <c r="D63" s="4" t="s">
        <v>320</v>
      </c>
      <c r="E63" s="32" t="s">
        <v>456</v>
      </c>
      <c r="F63" s="292" t="s">
        <v>458</v>
      </c>
    </row>
    <row r="64" spans="1:6" x14ac:dyDescent="0.25">
      <c r="A64" s="62"/>
      <c r="B64" s="13">
        <v>99</v>
      </c>
      <c r="C64" s="2" t="s">
        <v>112</v>
      </c>
      <c r="D64" s="4" t="s">
        <v>317</v>
      </c>
      <c r="E64" s="32" t="s">
        <v>456</v>
      </c>
      <c r="F64" s="292" t="s">
        <v>456</v>
      </c>
    </row>
    <row r="65" spans="1:6" x14ac:dyDescent="0.25">
      <c r="A65" s="62"/>
      <c r="B65" s="13">
        <v>100</v>
      </c>
      <c r="C65" s="2" t="s">
        <v>112</v>
      </c>
      <c r="D65" s="4" t="s">
        <v>316</v>
      </c>
      <c r="E65" s="32" t="s">
        <v>456</v>
      </c>
      <c r="F65" s="292" t="s">
        <v>456</v>
      </c>
    </row>
    <row r="66" spans="1:6" x14ac:dyDescent="0.25">
      <c r="A66" s="62">
        <v>72</v>
      </c>
      <c r="B66" s="13">
        <v>101</v>
      </c>
      <c r="C66" s="2" t="s">
        <v>112</v>
      </c>
      <c r="D66" s="4" t="s">
        <v>123</v>
      </c>
      <c r="E66" s="32" t="s">
        <v>456</v>
      </c>
      <c r="F66" s="292" t="s">
        <v>460</v>
      </c>
    </row>
    <row r="67" spans="1:6" x14ac:dyDescent="0.25">
      <c r="A67" s="62"/>
      <c r="B67" s="13">
        <v>102</v>
      </c>
      <c r="C67" s="2" t="s">
        <v>308</v>
      </c>
      <c r="D67" s="4" t="s">
        <v>305</v>
      </c>
      <c r="E67" s="32" t="s">
        <v>456</v>
      </c>
      <c r="F67" s="292" t="s">
        <v>458</v>
      </c>
    </row>
    <row r="68" spans="1:6" x14ac:dyDescent="0.25">
      <c r="A68" s="62">
        <v>48</v>
      </c>
      <c r="B68" s="13">
        <v>34</v>
      </c>
      <c r="C68" s="2" t="s">
        <v>326</v>
      </c>
      <c r="D68" s="4" t="s">
        <v>309</v>
      </c>
      <c r="E68" s="32" t="s">
        <v>456</v>
      </c>
      <c r="F68" s="292" t="s">
        <v>460</v>
      </c>
    </row>
    <row r="69" spans="1:6" x14ac:dyDescent="0.25">
      <c r="A69" s="62">
        <v>13</v>
      </c>
      <c r="B69" s="13">
        <v>33</v>
      </c>
      <c r="C69" s="82" t="s">
        <v>25</v>
      </c>
      <c r="D69" s="4" t="s">
        <v>26</v>
      </c>
      <c r="E69" s="32" t="s">
        <v>459</v>
      </c>
      <c r="F69" s="292" t="s">
        <v>10</v>
      </c>
    </row>
    <row r="70" spans="1:6" x14ac:dyDescent="0.25">
      <c r="A70" s="62">
        <v>14</v>
      </c>
      <c r="B70" s="13">
        <v>94</v>
      </c>
      <c r="C70" s="82" t="s">
        <v>261</v>
      </c>
      <c r="D70" s="4" t="s">
        <v>263</v>
      </c>
      <c r="E70" s="32" t="s">
        <v>460</v>
      </c>
      <c r="F70" s="292" t="s">
        <v>460</v>
      </c>
    </row>
    <row r="71" spans="1:6" x14ac:dyDescent="0.25">
      <c r="A71" s="62">
        <v>78</v>
      </c>
      <c r="B71" s="13">
        <v>22</v>
      </c>
      <c r="C71" s="82" t="s">
        <v>130</v>
      </c>
      <c r="D71" s="4" t="s">
        <v>131</v>
      </c>
      <c r="E71" s="32" t="s">
        <v>456</v>
      </c>
      <c r="F71" s="292" t="s">
        <v>458</v>
      </c>
    </row>
    <row r="72" spans="1:6" x14ac:dyDescent="0.25">
      <c r="A72" s="62"/>
      <c r="B72" s="13"/>
      <c r="C72" s="82" t="s">
        <v>130</v>
      </c>
      <c r="D72" s="4" t="s">
        <v>339</v>
      </c>
      <c r="E72" s="32" t="s">
        <v>456</v>
      </c>
      <c r="F72" s="292" t="s">
        <v>458</v>
      </c>
    </row>
    <row r="73" spans="1:6" x14ac:dyDescent="0.25">
      <c r="A73" s="62">
        <v>81</v>
      </c>
      <c r="B73" s="13">
        <v>32</v>
      </c>
      <c r="C73" s="82" t="s">
        <v>132</v>
      </c>
      <c r="D73" s="4" t="s">
        <v>136</v>
      </c>
      <c r="E73" s="32" t="s">
        <v>461</v>
      </c>
      <c r="F73" s="292" t="s">
        <v>460</v>
      </c>
    </row>
    <row r="74" spans="1:6" x14ac:dyDescent="0.25">
      <c r="A74" s="62">
        <v>79</v>
      </c>
      <c r="B74" s="13">
        <v>27</v>
      </c>
      <c r="C74" s="82" t="s">
        <v>132</v>
      </c>
      <c r="D74" s="4" t="s">
        <v>135</v>
      </c>
      <c r="E74" s="32" t="s">
        <v>461</v>
      </c>
      <c r="F74" s="292" t="s">
        <v>460</v>
      </c>
    </row>
    <row r="75" spans="1:6" x14ac:dyDescent="0.25">
      <c r="A75" s="62">
        <v>80</v>
      </c>
      <c r="B75" s="13">
        <v>31</v>
      </c>
      <c r="C75" s="82" t="s">
        <v>132</v>
      </c>
      <c r="D75" s="4" t="s">
        <v>133</v>
      </c>
      <c r="E75" s="32" t="s">
        <v>461</v>
      </c>
      <c r="F75" s="292" t="s">
        <v>456</v>
      </c>
    </row>
    <row r="76" spans="1:6" x14ac:dyDescent="0.25">
      <c r="A76" s="62">
        <v>31</v>
      </c>
      <c r="B76" s="13">
        <v>35</v>
      </c>
      <c r="C76" s="82" t="s">
        <v>354</v>
      </c>
      <c r="D76" s="4" t="s">
        <v>57</v>
      </c>
      <c r="E76" s="32" t="s">
        <v>457</v>
      </c>
      <c r="F76" s="292" t="s">
        <v>458</v>
      </c>
    </row>
    <row r="77" spans="1:6" x14ac:dyDescent="0.25">
      <c r="A77" s="62">
        <v>84</v>
      </c>
      <c r="B77" s="13">
        <v>15</v>
      </c>
      <c r="C77" s="82" t="s">
        <v>32</v>
      </c>
      <c r="D77" s="4" t="s">
        <v>140</v>
      </c>
      <c r="E77" s="32" t="s">
        <v>459</v>
      </c>
      <c r="F77" s="292" t="s">
        <v>458</v>
      </c>
    </row>
    <row r="78" spans="1:6" x14ac:dyDescent="0.25">
      <c r="A78" s="62"/>
      <c r="B78" s="13">
        <v>29</v>
      </c>
      <c r="C78" s="82" t="s">
        <v>32</v>
      </c>
      <c r="D78" s="4" t="s">
        <v>234</v>
      </c>
      <c r="E78" s="32" t="s">
        <v>459</v>
      </c>
      <c r="F78" s="292" t="s">
        <v>456</v>
      </c>
    </row>
    <row r="79" spans="1:6" x14ac:dyDescent="0.25">
      <c r="A79" s="62">
        <v>85</v>
      </c>
      <c r="B79" s="13">
        <v>28</v>
      </c>
      <c r="C79" s="82" t="s">
        <v>32</v>
      </c>
      <c r="D79" s="4" t="s">
        <v>142</v>
      </c>
      <c r="E79" s="32" t="s">
        <v>459</v>
      </c>
      <c r="F79" s="292" t="s">
        <v>458</v>
      </c>
    </row>
    <row r="80" spans="1:6" x14ac:dyDescent="0.25">
      <c r="A80" s="62">
        <v>83</v>
      </c>
      <c r="B80" s="13">
        <v>77</v>
      </c>
      <c r="C80" s="2" t="s">
        <v>32</v>
      </c>
      <c r="D80" s="4" t="s">
        <v>157</v>
      </c>
      <c r="E80" s="32" t="s">
        <v>459</v>
      </c>
      <c r="F80" s="292" t="s">
        <v>456</v>
      </c>
    </row>
    <row r="81" spans="1:6" x14ac:dyDescent="0.25">
      <c r="A81" s="62">
        <v>16</v>
      </c>
      <c r="B81" s="13"/>
      <c r="C81" s="2" t="s">
        <v>32</v>
      </c>
      <c r="D81" s="4" t="s">
        <v>33</v>
      </c>
      <c r="E81" s="32" t="s">
        <v>459</v>
      </c>
      <c r="F81" s="292" t="s">
        <v>456</v>
      </c>
    </row>
    <row r="82" spans="1:6" x14ac:dyDescent="0.25">
      <c r="A82" s="62">
        <v>82</v>
      </c>
      <c r="B82" s="13">
        <v>12</v>
      </c>
      <c r="C82" s="2" t="s">
        <v>137</v>
      </c>
      <c r="D82" s="4" t="s">
        <v>138</v>
      </c>
      <c r="E82" s="32" t="s">
        <v>459</v>
      </c>
      <c r="F82" s="292" t="s">
        <v>458</v>
      </c>
    </row>
    <row r="83" spans="1:6" x14ac:dyDescent="0.25">
      <c r="A83" s="62">
        <v>86</v>
      </c>
      <c r="B83" s="13">
        <v>42</v>
      </c>
      <c r="C83" s="82" t="s">
        <v>143</v>
      </c>
      <c r="D83" s="4" t="s">
        <v>144</v>
      </c>
      <c r="E83" s="32" t="s">
        <v>462</v>
      </c>
      <c r="F83" s="292" t="s">
        <v>460</v>
      </c>
    </row>
    <row r="84" spans="1:6" x14ac:dyDescent="0.25">
      <c r="A84" s="62">
        <v>88</v>
      </c>
      <c r="B84" s="13">
        <v>62</v>
      </c>
      <c r="C84" s="2" t="s">
        <v>145</v>
      </c>
      <c r="D84" s="4" t="s">
        <v>148</v>
      </c>
      <c r="E84" s="32" t="s">
        <v>461</v>
      </c>
      <c r="F84" s="292" t="s">
        <v>458</v>
      </c>
    </row>
    <row r="85" spans="1:6" x14ac:dyDescent="0.25">
      <c r="A85" s="62">
        <v>87</v>
      </c>
      <c r="B85" s="13">
        <v>76</v>
      </c>
      <c r="C85" s="2" t="s">
        <v>145</v>
      </c>
      <c r="D85" s="4" t="s">
        <v>146</v>
      </c>
      <c r="E85" s="32" t="s">
        <v>461</v>
      </c>
      <c r="F85" s="292" t="s">
        <v>458</v>
      </c>
    </row>
    <row r="86" spans="1:6" x14ac:dyDescent="0.25">
      <c r="A86" s="62"/>
      <c r="B86" s="13">
        <v>103</v>
      </c>
      <c r="C86" s="77" t="s">
        <v>145</v>
      </c>
      <c r="D86" s="78" t="s">
        <v>268</v>
      </c>
      <c r="E86" s="32" t="s">
        <v>461</v>
      </c>
      <c r="F86" s="292" t="s">
        <v>458</v>
      </c>
    </row>
    <row r="87" spans="1:6" x14ac:dyDescent="0.25">
      <c r="A87" s="62"/>
      <c r="B87" s="13">
        <v>41</v>
      </c>
      <c r="C87" s="2" t="s">
        <v>150</v>
      </c>
      <c r="D87" s="4" t="s">
        <v>238</v>
      </c>
      <c r="E87" s="32" t="s">
        <v>462</v>
      </c>
      <c r="F87" s="292" t="s">
        <v>460</v>
      </c>
    </row>
    <row r="88" spans="1:6" x14ac:dyDescent="0.25">
      <c r="A88" s="62">
        <v>90</v>
      </c>
      <c r="B88" s="13">
        <v>47</v>
      </c>
      <c r="C88" s="2" t="s">
        <v>150</v>
      </c>
      <c r="D88" s="4" t="s">
        <v>300</v>
      </c>
      <c r="E88" s="32" t="s">
        <v>462</v>
      </c>
      <c r="F88" s="292" t="s">
        <v>460</v>
      </c>
    </row>
    <row r="89" spans="1:6" x14ac:dyDescent="0.25">
      <c r="A89" s="62">
        <v>89</v>
      </c>
      <c r="B89" s="13">
        <v>36</v>
      </c>
      <c r="C89" s="2" t="s">
        <v>150</v>
      </c>
      <c r="D89" s="4" t="s">
        <v>151</v>
      </c>
      <c r="E89" s="32" t="s">
        <v>462</v>
      </c>
      <c r="F89" s="292" t="s">
        <v>459</v>
      </c>
    </row>
    <row r="90" spans="1:6" x14ac:dyDescent="0.25">
      <c r="A90" s="62"/>
      <c r="B90" s="13"/>
      <c r="C90" s="2" t="s">
        <v>150</v>
      </c>
      <c r="D90" s="4" t="s">
        <v>444</v>
      </c>
      <c r="E90" s="32" t="s">
        <v>462</v>
      </c>
      <c r="F90" s="292" t="s">
        <v>460</v>
      </c>
    </row>
    <row r="91" spans="1:6" x14ac:dyDescent="0.25">
      <c r="A91" s="62"/>
      <c r="B91" s="13"/>
      <c r="C91" s="2" t="s">
        <v>150</v>
      </c>
      <c r="D91" s="4" t="s">
        <v>332</v>
      </c>
      <c r="E91" s="32" t="s">
        <v>462</v>
      </c>
      <c r="F91" s="292" t="s">
        <v>460</v>
      </c>
    </row>
    <row r="92" spans="1:6" x14ac:dyDescent="0.25">
      <c r="A92" s="62">
        <v>91</v>
      </c>
      <c r="B92" s="13">
        <v>6</v>
      </c>
      <c r="C92" s="2" t="s">
        <v>153</v>
      </c>
      <c r="D92" s="4" t="s">
        <v>154</v>
      </c>
      <c r="E92" s="32" t="s">
        <v>462</v>
      </c>
      <c r="F92" s="292" t="s">
        <v>460</v>
      </c>
    </row>
    <row r="93" spans="1:6" x14ac:dyDescent="0.25">
      <c r="A93" s="62"/>
      <c r="B93" s="13"/>
      <c r="C93" s="2" t="s">
        <v>153</v>
      </c>
      <c r="D93" s="4" t="s">
        <v>327</v>
      </c>
      <c r="E93" s="32" t="s">
        <v>462</v>
      </c>
      <c r="F93" s="292" t="s">
        <v>460</v>
      </c>
    </row>
    <row r="94" spans="1:6" x14ac:dyDescent="0.25">
      <c r="A94" s="62">
        <v>92</v>
      </c>
      <c r="B94" s="13">
        <v>75</v>
      </c>
      <c r="C94" s="82" t="s">
        <v>155</v>
      </c>
      <c r="D94" s="35" t="s">
        <v>156</v>
      </c>
      <c r="E94" s="32" t="s">
        <v>460</v>
      </c>
      <c r="F94" s="292" t="s">
        <v>460</v>
      </c>
    </row>
    <row r="95" spans="1:6" x14ac:dyDescent="0.25">
      <c r="A95" s="62">
        <v>93</v>
      </c>
      <c r="B95" s="13">
        <v>66</v>
      </c>
      <c r="C95" s="82" t="s">
        <v>159</v>
      </c>
      <c r="D95" s="4" t="s">
        <v>160</v>
      </c>
      <c r="E95" s="32" t="s">
        <v>460</v>
      </c>
      <c r="F95" s="292" t="s">
        <v>460</v>
      </c>
    </row>
    <row r="96" spans="1:6" x14ac:dyDescent="0.25">
      <c r="A96" s="62">
        <v>94</v>
      </c>
      <c r="B96" s="13">
        <v>123</v>
      </c>
      <c r="C96" s="2" t="s">
        <v>161</v>
      </c>
      <c r="D96" s="4" t="s">
        <v>162</v>
      </c>
      <c r="E96" s="32" t="s">
        <v>460</v>
      </c>
      <c r="F96" s="292" t="s">
        <v>460</v>
      </c>
    </row>
    <row r="97" spans="1:6" x14ac:dyDescent="0.25">
      <c r="A97" s="62">
        <v>95</v>
      </c>
      <c r="B97" s="13">
        <v>124</v>
      </c>
      <c r="C97" s="2" t="s">
        <v>161</v>
      </c>
      <c r="D97" s="4" t="s">
        <v>163</v>
      </c>
      <c r="E97" s="32" t="s">
        <v>460</v>
      </c>
      <c r="F97" s="292" t="s">
        <v>460</v>
      </c>
    </row>
    <row r="98" spans="1:6" x14ac:dyDescent="0.25">
      <c r="A98" s="62">
        <v>98</v>
      </c>
      <c r="B98" s="13">
        <v>125</v>
      </c>
      <c r="C98" s="2" t="s">
        <v>161</v>
      </c>
      <c r="D98" s="4" t="s">
        <v>166</v>
      </c>
      <c r="E98" s="32" t="s">
        <v>460</v>
      </c>
      <c r="F98" s="292" t="s">
        <v>460</v>
      </c>
    </row>
    <row r="99" spans="1:6" x14ac:dyDescent="0.25">
      <c r="A99" s="62">
        <v>99</v>
      </c>
      <c r="B99" s="13">
        <v>126</v>
      </c>
      <c r="C99" s="2" t="s">
        <v>161</v>
      </c>
      <c r="D99" s="4" t="s">
        <v>167</v>
      </c>
      <c r="E99" s="32" t="s">
        <v>460</v>
      </c>
      <c r="F99" s="292" t="s">
        <v>460</v>
      </c>
    </row>
    <row r="100" spans="1:6" x14ac:dyDescent="0.25">
      <c r="A100" s="62">
        <v>96</v>
      </c>
      <c r="B100" s="13">
        <v>127</v>
      </c>
      <c r="C100" s="2" t="s">
        <v>161</v>
      </c>
      <c r="D100" s="4" t="s">
        <v>164</v>
      </c>
      <c r="E100" s="32" t="s">
        <v>460</v>
      </c>
      <c r="F100" s="292" t="s">
        <v>460</v>
      </c>
    </row>
    <row r="101" spans="1:6" x14ac:dyDescent="0.25">
      <c r="A101" s="62">
        <v>97</v>
      </c>
      <c r="B101" s="13">
        <v>128</v>
      </c>
      <c r="C101" s="77" t="s">
        <v>161</v>
      </c>
      <c r="D101" s="78" t="s">
        <v>286</v>
      </c>
      <c r="E101" s="32" t="s">
        <v>460</v>
      </c>
      <c r="F101" s="292" t="s">
        <v>460</v>
      </c>
    </row>
    <row r="102" spans="1:6" x14ac:dyDescent="0.25">
      <c r="A102" s="62">
        <v>100</v>
      </c>
      <c r="B102" s="13">
        <v>4</v>
      </c>
      <c r="C102" s="82" t="s">
        <v>169</v>
      </c>
      <c r="D102" s="4" t="s">
        <v>168</v>
      </c>
      <c r="E102" s="32" t="s">
        <v>459</v>
      </c>
      <c r="F102" s="292" t="s">
        <v>458</v>
      </c>
    </row>
    <row r="103" spans="1:6" x14ac:dyDescent="0.25">
      <c r="A103" s="62">
        <v>18</v>
      </c>
      <c r="B103" s="13"/>
      <c r="C103" s="82" t="s">
        <v>37</v>
      </c>
      <c r="D103" s="4" t="s">
        <v>38</v>
      </c>
      <c r="E103" s="32" t="s">
        <v>459</v>
      </c>
      <c r="F103" s="292" t="s">
        <v>460</v>
      </c>
    </row>
    <row r="104" spans="1:6" x14ac:dyDescent="0.25">
      <c r="A104" s="62">
        <v>101</v>
      </c>
      <c r="B104" s="13">
        <v>63</v>
      </c>
      <c r="C104" s="82" t="s">
        <v>170</v>
      </c>
      <c r="D104" s="4" t="s">
        <v>171</v>
      </c>
      <c r="E104" s="32" t="s">
        <v>460</v>
      </c>
      <c r="F104" s="292" t="s">
        <v>460</v>
      </c>
    </row>
    <row r="105" spans="1:6" x14ac:dyDescent="0.25">
      <c r="A105" s="62">
        <v>102</v>
      </c>
      <c r="B105" s="13">
        <v>50</v>
      </c>
      <c r="C105" s="2" t="s">
        <v>39</v>
      </c>
      <c r="D105" s="4" t="s">
        <v>421</v>
      </c>
      <c r="E105" s="32" t="s">
        <v>461</v>
      </c>
      <c r="F105" s="292" t="s">
        <v>460</v>
      </c>
    </row>
    <row r="106" spans="1:6" x14ac:dyDescent="0.25">
      <c r="A106" s="62">
        <v>103</v>
      </c>
      <c r="B106" s="13">
        <v>40</v>
      </c>
      <c r="C106" s="2" t="s">
        <v>39</v>
      </c>
      <c r="D106" s="4" t="s">
        <v>331</v>
      </c>
      <c r="E106" s="32" t="s">
        <v>461</v>
      </c>
      <c r="F106" s="292" t="s">
        <v>460</v>
      </c>
    </row>
    <row r="107" spans="1:6" x14ac:dyDescent="0.25">
      <c r="A107" s="62">
        <v>19</v>
      </c>
      <c r="B107" s="13">
        <v>88</v>
      </c>
      <c r="C107" s="2" t="s">
        <v>369</v>
      </c>
      <c r="D107" s="4" t="s">
        <v>422</v>
      </c>
      <c r="E107" s="32" t="s">
        <v>460</v>
      </c>
      <c r="F107" s="292" t="s">
        <v>460</v>
      </c>
    </row>
    <row r="108" spans="1:6" x14ac:dyDescent="0.25">
      <c r="A108" s="62">
        <v>104</v>
      </c>
      <c r="B108" s="13">
        <v>44</v>
      </c>
      <c r="C108" s="2" t="s">
        <v>172</v>
      </c>
      <c r="D108" s="4" t="s">
        <v>173</v>
      </c>
      <c r="E108" s="32" t="s">
        <v>462</v>
      </c>
      <c r="F108" s="292" t="s">
        <v>460</v>
      </c>
    </row>
    <row r="109" spans="1:6" x14ac:dyDescent="0.25">
      <c r="A109" s="62">
        <v>105</v>
      </c>
      <c r="B109" s="13">
        <v>45</v>
      </c>
      <c r="C109" s="77" t="s">
        <v>172</v>
      </c>
      <c r="D109" s="78" t="s">
        <v>366</v>
      </c>
      <c r="E109" s="32" t="s">
        <v>462</v>
      </c>
      <c r="F109" s="292" t="s">
        <v>460</v>
      </c>
    </row>
    <row r="110" spans="1:6" x14ac:dyDescent="0.25">
      <c r="A110" s="62">
        <v>109</v>
      </c>
      <c r="B110" s="13">
        <v>7</v>
      </c>
      <c r="C110" s="82" t="s">
        <v>40</v>
      </c>
      <c r="D110" s="4" t="s">
        <v>177</v>
      </c>
      <c r="E110" s="32" t="s">
        <v>456</v>
      </c>
      <c r="F110" s="292" t="s">
        <v>458</v>
      </c>
    </row>
    <row r="111" spans="1:6" x14ac:dyDescent="0.25">
      <c r="A111" s="62">
        <v>108</v>
      </c>
      <c r="B111" s="13">
        <v>54</v>
      </c>
      <c r="C111" s="82" t="s">
        <v>40</v>
      </c>
      <c r="D111" s="4" t="s">
        <v>176</v>
      </c>
      <c r="E111" s="32" t="s">
        <v>456</v>
      </c>
      <c r="F111" s="292" t="s">
        <v>458</v>
      </c>
    </row>
    <row r="112" spans="1:6" x14ac:dyDescent="0.25">
      <c r="A112" s="62">
        <v>107</v>
      </c>
      <c r="B112" s="13">
        <v>55</v>
      </c>
      <c r="C112" s="82" t="s">
        <v>40</v>
      </c>
      <c r="D112" s="4" t="s">
        <v>175</v>
      </c>
      <c r="E112" s="32" t="s">
        <v>456</v>
      </c>
      <c r="F112" s="292" t="s">
        <v>456</v>
      </c>
    </row>
    <row r="113" spans="1:6" x14ac:dyDescent="0.25">
      <c r="A113" s="62">
        <v>106</v>
      </c>
      <c r="B113" s="13">
        <v>56</v>
      </c>
      <c r="C113" s="82" t="s">
        <v>40</v>
      </c>
      <c r="D113" s="4" t="s">
        <v>174</v>
      </c>
      <c r="E113" s="32" t="s">
        <v>456</v>
      </c>
      <c r="F113" s="292" t="s">
        <v>458</v>
      </c>
    </row>
    <row r="114" spans="1:6" x14ac:dyDescent="0.25">
      <c r="A114" s="62">
        <v>21</v>
      </c>
      <c r="B114" s="13">
        <v>129</v>
      </c>
      <c r="C114" s="82" t="s">
        <v>40</v>
      </c>
      <c r="D114" s="4" t="s">
        <v>42</v>
      </c>
      <c r="E114" s="32" t="s">
        <v>456</v>
      </c>
      <c r="F114" s="292" t="s">
        <v>458</v>
      </c>
    </row>
    <row r="115" spans="1:6" x14ac:dyDescent="0.25">
      <c r="A115" s="62">
        <v>20</v>
      </c>
      <c r="B115" s="13">
        <v>130</v>
      </c>
      <c r="C115" s="82" t="s">
        <v>40</v>
      </c>
      <c r="D115" s="4" t="s">
        <v>41</v>
      </c>
      <c r="E115" s="32" t="s">
        <v>456</v>
      </c>
      <c r="F115" s="292" t="s">
        <v>458</v>
      </c>
    </row>
    <row r="116" spans="1:6" x14ac:dyDescent="0.25">
      <c r="A116" s="62">
        <v>110</v>
      </c>
      <c r="B116" s="13">
        <v>131</v>
      </c>
      <c r="C116" s="82" t="s">
        <v>40</v>
      </c>
      <c r="D116" s="4" t="s">
        <v>179</v>
      </c>
      <c r="E116" s="32" t="s">
        <v>456</v>
      </c>
      <c r="F116" s="292" t="s">
        <v>458</v>
      </c>
    </row>
    <row r="117" spans="1:6" x14ac:dyDescent="0.25">
      <c r="A117" s="62">
        <v>111</v>
      </c>
      <c r="B117" s="53">
        <v>136</v>
      </c>
      <c r="C117" s="82" t="s">
        <v>283</v>
      </c>
      <c r="D117" s="4" t="s">
        <v>180</v>
      </c>
      <c r="E117" s="32" t="s">
        <v>459</v>
      </c>
      <c r="F117" s="292" t="s">
        <v>460</v>
      </c>
    </row>
    <row r="118" spans="1:6" x14ac:dyDescent="0.25">
      <c r="A118" s="62"/>
      <c r="B118" s="53">
        <v>138</v>
      </c>
      <c r="C118" s="82" t="s">
        <v>101</v>
      </c>
      <c r="D118" s="4" t="s">
        <v>446</v>
      </c>
      <c r="E118" s="32" t="s">
        <v>459</v>
      </c>
      <c r="F118" s="292" t="s">
        <v>460</v>
      </c>
    </row>
    <row r="119" spans="1:6" x14ac:dyDescent="0.25">
      <c r="A119" s="62">
        <v>57</v>
      </c>
      <c r="B119" s="13"/>
      <c r="C119" s="82" t="s">
        <v>101</v>
      </c>
      <c r="D119" s="4" t="s">
        <v>102</v>
      </c>
      <c r="E119" s="32" t="s">
        <v>459</v>
      </c>
      <c r="F119" s="292" t="s">
        <v>10</v>
      </c>
    </row>
    <row r="120" spans="1:6" x14ac:dyDescent="0.25">
      <c r="A120" s="62">
        <v>112</v>
      </c>
      <c r="B120" s="13">
        <v>13</v>
      </c>
      <c r="C120" s="82" t="s">
        <v>181</v>
      </c>
      <c r="D120" s="4" t="s">
        <v>182</v>
      </c>
      <c r="E120" s="32" t="s">
        <v>461</v>
      </c>
      <c r="F120" s="292" t="s">
        <v>459</v>
      </c>
    </row>
    <row r="121" spans="1:6" x14ac:dyDescent="0.25">
      <c r="A121" s="62">
        <v>23</v>
      </c>
      <c r="B121" s="13">
        <v>90</v>
      </c>
      <c r="C121" s="82" t="s">
        <v>43</v>
      </c>
      <c r="D121" s="4" t="s">
        <v>45</v>
      </c>
      <c r="E121" s="32" t="s">
        <v>460</v>
      </c>
      <c r="F121" s="292" t="s">
        <v>460</v>
      </c>
    </row>
    <row r="122" spans="1:6" x14ac:dyDescent="0.25">
      <c r="A122" s="62">
        <v>24</v>
      </c>
      <c r="B122" s="13">
        <v>91</v>
      </c>
      <c r="C122" s="82" t="s">
        <v>43</v>
      </c>
      <c r="D122" s="4" t="s">
        <v>54</v>
      </c>
      <c r="E122" s="32" t="s">
        <v>460</v>
      </c>
      <c r="F122" s="292" t="s">
        <v>460</v>
      </c>
    </row>
    <row r="123" spans="1:6" x14ac:dyDescent="0.25">
      <c r="A123" s="62">
        <v>22</v>
      </c>
      <c r="B123" s="13">
        <v>92</v>
      </c>
      <c r="C123" s="82" t="s">
        <v>43</v>
      </c>
      <c r="D123" s="4" t="s">
        <v>44</v>
      </c>
      <c r="E123" s="32" t="s">
        <v>460</v>
      </c>
      <c r="F123" s="292" t="s">
        <v>460</v>
      </c>
    </row>
    <row r="124" spans="1:6" x14ac:dyDescent="0.25">
      <c r="A124" s="62">
        <v>25</v>
      </c>
      <c r="B124" s="13">
        <v>93</v>
      </c>
      <c r="C124" s="82" t="s">
        <v>43</v>
      </c>
      <c r="D124" s="4" t="s">
        <v>46</v>
      </c>
      <c r="E124" s="32" t="s">
        <v>460</v>
      </c>
      <c r="F124" s="292" t="s">
        <v>460</v>
      </c>
    </row>
    <row r="125" spans="1:6" x14ac:dyDescent="0.25">
      <c r="A125" s="62">
        <v>113</v>
      </c>
      <c r="B125" s="13">
        <v>11</v>
      </c>
      <c r="C125" s="82" t="s">
        <v>183</v>
      </c>
      <c r="D125" s="4" t="s">
        <v>184</v>
      </c>
      <c r="E125" s="32" t="s">
        <v>461</v>
      </c>
      <c r="F125" s="292" t="s">
        <v>459</v>
      </c>
    </row>
    <row r="126" spans="1:6" x14ac:dyDescent="0.25">
      <c r="A126" s="62" t="s">
        <v>187</v>
      </c>
      <c r="B126" s="13">
        <v>73</v>
      </c>
      <c r="C126" s="82" t="s">
        <v>183</v>
      </c>
      <c r="D126" s="4" t="s">
        <v>188</v>
      </c>
      <c r="E126" s="32" t="s">
        <v>461</v>
      </c>
      <c r="F126" s="292" t="s">
        <v>456</v>
      </c>
    </row>
    <row r="127" spans="1:6" x14ac:dyDescent="0.25">
      <c r="A127" s="62"/>
      <c r="B127" s="13">
        <v>78</v>
      </c>
      <c r="C127" s="2" t="s">
        <v>252</v>
      </c>
      <c r="D127" s="4" t="s">
        <v>253</v>
      </c>
      <c r="E127" s="32"/>
      <c r="F127" s="292"/>
    </row>
    <row r="128" spans="1:6" x14ac:dyDescent="0.25">
      <c r="A128" s="62"/>
      <c r="B128" s="13">
        <v>79</v>
      </c>
      <c r="C128" s="2" t="s">
        <v>252</v>
      </c>
      <c r="D128" s="4" t="s">
        <v>254</v>
      </c>
      <c r="E128" s="32"/>
      <c r="F128" s="292"/>
    </row>
    <row r="129" spans="1:6" x14ac:dyDescent="0.25">
      <c r="A129" s="62"/>
      <c r="B129" s="13">
        <v>82</v>
      </c>
      <c r="C129" s="2" t="s">
        <v>252</v>
      </c>
      <c r="D129" s="4" t="s">
        <v>256</v>
      </c>
      <c r="E129" s="32"/>
      <c r="F129" s="292"/>
    </row>
    <row r="130" spans="1:6" x14ac:dyDescent="0.25">
      <c r="A130" s="62"/>
      <c r="B130" s="13">
        <v>83</v>
      </c>
      <c r="C130" s="2" t="s">
        <v>252</v>
      </c>
      <c r="D130" s="4" t="s">
        <v>258</v>
      </c>
      <c r="E130" s="32"/>
      <c r="F130" s="292"/>
    </row>
    <row r="131" spans="1:6" x14ac:dyDescent="0.25">
      <c r="A131" s="62"/>
      <c r="B131" s="13">
        <v>84</v>
      </c>
      <c r="C131" s="2" t="s">
        <v>252</v>
      </c>
      <c r="D131" s="4" t="s">
        <v>257</v>
      </c>
      <c r="E131" s="32"/>
      <c r="F131" s="292"/>
    </row>
    <row r="132" spans="1:6" x14ac:dyDescent="0.25">
      <c r="A132" s="62"/>
      <c r="B132" s="13">
        <v>86</v>
      </c>
      <c r="C132" s="2" t="s">
        <v>252</v>
      </c>
      <c r="D132" s="4" t="s">
        <v>259</v>
      </c>
      <c r="E132" s="32"/>
      <c r="F132" s="292"/>
    </row>
    <row r="133" spans="1:6" x14ac:dyDescent="0.25">
      <c r="A133" s="62"/>
      <c r="B133" s="13">
        <v>87</v>
      </c>
      <c r="C133" s="2" t="s">
        <v>252</v>
      </c>
      <c r="D133" s="4" t="s">
        <v>165</v>
      </c>
      <c r="E133" s="32"/>
      <c r="F133" s="292"/>
    </row>
    <row r="134" spans="1:6" x14ac:dyDescent="0.25">
      <c r="A134" s="62"/>
      <c r="B134" s="13">
        <v>89</v>
      </c>
      <c r="C134" s="2" t="s">
        <v>252</v>
      </c>
      <c r="D134" s="4" t="s">
        <v>358</v>
      </c>
      <c r="E134" s="32"/>
      <c r="F134" s="292"/>
    </row>
    <row r="135" spans="1:6" x14ac:dyDescent="0.25">
      <c r="A135" s="62"/>
      <c r="B135" s="13">
        <v>95</v>
      </c>
      <c r="C135" s="2" t="s">
        <v>252</v>
      </c>
      <c r="D135" s="4" t="s">
        <v>371</v>
      </c>
      <c r="E135" s="32"/>
      <c r="F135" s="292"/>
    </row>
    <row r="136" spans="1:6" x14ac:dyDescent="0.25">
      <c r="A136" s="62"/>
      <c r="B136" s="13">
        <v>96</v>
      </c>
      <c r="C136" s="2" t="s">
        <v>252</v>
      </c>
      <c r="D136" s="4" t="s">
        <v>262</v>
      </c>
      <c r="E136" s="32"/>
      <c r="F136" s="292"/>
    </row>
    <row r="137" spans="1:6" x14ac:dyDescent="0.25">
      <c r="A137" s="62">
        <v>27</v>
      </c>
      <c r="B137" s="13">
        <v>117</v>
      </c>
      <c r="C137" s="82" t="s">
        <v>47</v>
      </c>
      <c r="D137" s="4" t="s">
        <v>50</v>
      </c>
      <c r="E137" s="32" t="s">
        <v>460</v>
      </c>
      <c r="F137" s="292" t="s">
        <v>460</v>
      </c>
    </row>
    <row r="138" spans="1:6" x14ac:dyDescent="0.25">
      <c r="A138" s="62">
        <v>26</v>
      </c>
      <c r="B138" s="13">
        <v>118</v>
      </c>
      <c r="C138" s="82" t="s">
        <v>47</v>
      </c>
      <c r="D138" s="4" t="s">
        <v>48</v>
      </c>
      <c r="E138" s="32" t="s">
        <v>460</v>
      </c>
      <c r="F138" s="292" t="s">
        <v>460</v>
      </c>
    </row>
    <row r="139" spans="1:6" x14ac:dyDescent="0.25">
      <c r="A139" s="62">
        <v>28</v>
      </c>
      <c r="B139" s="13"/>
      <c r="C139" s="82" t="s">
        <v>47</v>
      </c>
      <c r="D139" s="4" t="s">
        <v>52</v>
      </c>
      <c r="E139" s="32" t="s">
        <v>460</v>
      </c>
      <c r="F139" s="292" t="s">
        <v>460</v>
      </c>
    </row>
    <row r="140" spans="1:6" x14ac:dyDescent="0.25">
      <c r="A140" s="62">
        <v>115</v>
      </c>
      <c r="B140" s="13">
        <v>20</v>
      </c>
      <c r="C140" s="82" t="s">
        <v>191</v>
      </c>
      <c r="D140" s="4" t="s">
        <v>192</v>
      </c>
      <c r="E140" s="32" t="s">
        <v>460</v>
      </c>
      <c r="F140" s="292" t="s">
        <v>460</v>
      </c>
    </row>
    <row r="141" spans="1:6" x14ac:dyDescent="0.25">
      <c r="A141" s="62">
        <v>116</v>
      </c>
      <c r="B141" s="13">
        <v>18</v>
      </c>
      <c r="C141" s="82" t="s">
        <v>230</v>
      </c>
      <c r="D141" s="4" t="s">
        <v>195</v>
      </c>
      <c r="E141" s="32" t="s">
        <v>460</v>
      </c>
      <c r="F141" s="292" t="s">
        <v>458</v>
      </c>
    </row>
    <row r="142" spans="1:6" x14ac:dyDescent="0.25">
      <c r="A142" s="62">
        <v>117</v>
      </c>
      <c r="B142" s="13">
        <v>114</v>
      </c>
      <c r="C142" s="82" t="s">
        <v>197</v>
      </c>
      <c r="D142" s="4" t="s">
        <v>198</v>
      </c>
      <c r="E142" s="32" t="s">
        <v>460</v>
      </c>
      <c r="F142" s="292" t="s">
        <v>460</v>
      </c>
    </row>
    <row r="143" spans="1:6" x14ac:dyDescent="0.25">
      <c r="A143" s="62">
        <v>30</v>
      </c>
      <c r="B143" s="13">
        <v>85</v>
      </c>
      <c r="C143" s="2" t="s">
        <v>449</v>
      </c>
      <c r="D143" s="4" t="s">
        <v>55</v>
      </c>
      <c r="E143" s="32" t="s">
        <v>460</v>
      </c>
      <c r="F143" s="292" t="s">
        <v>460</v>
      </c>
    </row>
    <row r="144" spans="1:6" x14ac:dyDescent="0.25">
      <c r="A144" s="62">
        <v>2</v>
      </c>
      <c r="B144" s="13">
        <v>69</v>
      </c>
      <c r="C144" s="2" t="s">
        <v>449</v>
      </c>
      <c r="D144" s="4" t="s">
        <v>5</v>
      </c>
      <c r="E144" s="32" t="s">
        <v>459</v>
      </c>
      <c r="F144" s="292" t="s">
        <v>458</v>
      </c>
    </row>
    <row r="145" spans="1:6" x14ac:dyDescent="0.25">
      <c r="A145" s="62"/>
      <c r="B145" s="13">
        <v>121</v>
      </c>
      <c r="C145" s="2" t="s">
        <v>449</v>
      </c>
      <c r="D145" s="4" t="s">
        <v>279</v>
      </c>
      <c r="E145" s="32" t="s">
        <v>460</v>
      </c>
      <c r="F145" s="292" t="s">
        <v>460</v>
      </c>
    </row>
    <row r="146" spans="1:6" x14ac:dyDescent="0.25">
      <c r="A146" s="62">
        <v>1</v>
      </c>
      <c r="B146" s="13">
        <v>122</v>
      </c>
      <c r="C146" s="2" t="s">
        <v>449</v>
      </c>
      <c r="D146" s="4" t="s">
        <v>4</v>
      </c>
      <c r="E146" s="32" t="s">
        <v>459</v>
      </c>
      <c r="F146" s="292" t="s">
        <v>459</v>
      </c>
    </row>
    <row r="147" spans="1:6" x14ac:dyDescent="0.25">
      <c r="A147" s="62">
        <v>3</v>
      </c>
      <c r="B147" s="13">
        <v>80</v>
      </c>
      <c r="C147" s="2" t="s">
        <v>449</v>
      </c>
      <c r="D147" s="4" t="s">
        <v>6</v>
      </c>
      <c r="E147" s="32" t="s">
        <v>457</v>
      </c>
      <c r="F147" s="292" t="s">
        <v>458</v>
      </c>
    </row>
    <row r="148" spans="1:6" x14ac:dyDescent="0.25">
      <c r="A148" s="62">
        <v>29</v>
      </c>
      <c r="B148" s="13">
        <v>98</v>
      </c>
      <c r="C148" s="2" t="s">
        <v>450</v>
      </c>
      <c r="D148" s="4" t="s">
        <v>53</v>
      </c>
      <c r="E148" s="32" t="s">
        <v>457</v>
      </c>
      <c r="F148" s="292" t="s">
        <v>456</v>
      </c>
    </row>
    <row r="149" spans="1:6" x14ac:dyDescent="0.25">
      <c r="A149" s="62"/>
      <c r="B149" s="13">
        <v>97</v>
      </c>
      <c r="C149" s="2" t="s">
        <v>449</v>
      </c>
      <c r="D149" s="4" t="s">
        <v>264</v>
      </c>
      <c r="E149" s="32" t="s">
        <v>457</v>
      </c>
      <c r="F149" s="292" t="s">
        <v>456</v>
      </c>
    </row>
    <row r="150" spans="1:6" x14ac:dyDescent="0.25">
      <c r="A150" s="62"/>
      <c r="B150" s="13"/>
      <c r="C150" s="3"/>
      <c r="D150" s="3"/>
      <c r="E150" s="33">
        <f>COUNTA(E5:E149)</f>
        <v>135</v>
      </c>
      <c r="F150" s="33">
        <f>COUNTA(F5:F149)</f>
        <v>135</v>
      </c>
    </row>
    <row r="151" spans="1:6" x14ac:dyDescent="0.25">
      <c r="A151" s="62"/>
      <c r="B151" s="13"/>
      <c r="C151" s="3"/>
      <c r="D151" s="3"/>
      <c r="E151" s="33"/>
      <c r="F151" s="3"/>
    </row>
    <row r="156" spans="1:6" x14ac:dyDescent="0.25">
      <c r="A156" s="7"/>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 Artist alphabetical</vt:lpstr>
      <vt:lpstr>ii. Trist catalogue</vt:lpstr>
      <vt:lpstr>iii. Chronological</vt:lpstr>
      <vt:lpstr>iv. Taste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David Adelman</cp:lastModifiedBy>
  <dcterms:created xsi:type="dcterms:W3CDTF">2019-04-23T13:15:32Z</dcterms:created>
  <dcterms:modified xsi:type="dcterms:W3CDTF">2022-04-18T14:46:18Z</dcterms:modified>
</cp:coreProperties>
</file>