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cf42d7798b837846/PhD NINETEENTH CENTURY ART/POST VIVA PHD/Appendices Adelman Victorian Brighton Collectors PhD/"/>
    </mc:Choice>
  </mc:AlternateContent>
  <xr:revisionPtr revIDLastSave="469" documentId="8_{5A05F145-25AF-4D35-9DA8-1A093B36F831}" xr6:coauthVersionLast="47" xr6:coauthVersionMax="47" xr10:uidLastSave="{60D506D3-3867-44BE-BD33-7E0C5E547D4E}"/>
  <bookViews>
    <workbookView xWindow="-120" yWindow="-120" windowWidth="29040" windowHeight="15840" xr2:uid="{00000000-000D-0000-FFFF-FFFF00000000}"/>
  </bookViews>
  <sheets>
    <sheet name="i. Christie's+ summary" sheetId="5" r:id="rId1"/>
    <sheet name="ii. Christie's+ price" sheetId="6" r:id="rId2"/>
    <sheet name="iii. Christie's+ size" sheetId="8" r:id="rId3"/>
    <sheet name="iv. Comparative tables" sheetId="7" r:id="rId4"/>
    <sheet name=" v. All paintings by artist" sheetId="3" r:id="rId5"/>
    <sheet name="vi. Drawings sculptures" sheetId="2" r:id="rId6"/>
  </sheets>
  <definedNames>
    <definedName name="_ftn1" localSheetId="3">'iv. Comparative tables'!$C$45</definedName>
    <definedName name="_ftn2" localSheetId="3">'iv. Comparative tables'!$C$48</definedName>
    <definedName name="_ftn3" localSheetId="3">'iv. Comparative tables'!$C$50</definedName>
    <definedName name="_ftn4" localSheetId="3">'iv. Comparative tables'!$C$52</definedName>
    <definedName name="_ftn5" localSheetId="3">'iv. Comparative tables'!$C$54</definedName>
    <definedName name="_Hlk483656437" localSheetId="3">'iv. Comparative tables'!$C$50</definedName>
    <definedName name="_Hlk483656488" localSheetId="3">'iv. Comparative tables'!$C$52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0" i="5" l="1"/>
  <c r="V9" i="5"/>
  <c r="V8" i="5"/>
  <c r="V7" i="5"/>
  <c r="V6" i="5"/>
  <c r="V5" i="5"/>
  <c r="V11" i="5" l="1"/>
  <c r="W9" i="5"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W6" i="5" l="1"/>
  <c r="W11" i="5"/>
  <c r="W8" i="5"/>
  <c r="W5" i="5"/>
  <c r="W10" i="5"/>
  <c r="W7" i="5"/>
  <c r="F38" i="7"/>
  <c r="E38" i="7"/>
  <c r="G38" i="7" l="1"/>
  <c r="L43" i="8"/>
  <c r="L15" i="8"/>
  <c r="L14" i="8"/>
  <c r="L22" i="8"/>
  <c r="L33" i="8"/>
  <c r="L5" i="8"/>
  <c r="L29" i="8"/>
  <c r="L9" i="8"/>
  <c r="L8" i="8"/>
  <c r="L56" i="8"/>
  <c r="L55" i="8"/>
  <c r="L6" i="8"/>
  <c r="L26" i="8"/>
  <c r="L11" i="8"/>
  <c r="L54" i="8"/>
  <c r="L10" i="8"/>
  <c r="L27" i="8"/>
  <c r="L49" i="8"/>
  <c r="L36" i="8"/>
  <c r="L23" i="8"/>
  <c r="L12" i="8"/>
  <c r="L48" i="8"/>
  <c r="L41" i="8"/>
  <c r="L47" i="8"/>
  <c r="L46" i="8"/>
  <c r="L35" i="8"/>
  <c r="L18" i="8"/>
  <c r="L13" i="8"/>
  <c r="L37" i="8"/>
  <c r="L44" i="8"/>
  <c r="L45" i="8"/>
  <c r="L50" i="8"/>
  <c r="L24" i="8"/>
  <c r="L28" i="8"/>
  <c r="L32" i="8"/>
  <c r="L52" i="8"/>
  <c r="L25" i="8"/>
  <c r="L53" i="8"/>
  <c r="L39" i="8"/>
  <c r="L31" i="8"/>
  <c r="L34" i="8"/>
  <c r="L42" i="8"/>
  <c r="L17" i="8"/>
  <c r="L16" i="8"/>
  <c r="L38" i="8"/>
  <c r="L51" i="8"/>
  <c r="L30" i="8"/>
  <c r="L21" i="8"/>
  <c r="L40" i="8"/>
  <c r="L7" i="8"/>
  <c r="L69" i="8" l="1"/>
  <c r="N69" i="8" s="1"/>
  <c r="P8" i="5"/>
  <c r="P9" i="5"/>
  <c r="P11" i="5"/>
  <c r="P12" i="5"/>
  <c r="P15" i="5"/>
  <c r="P17" i="5"/>
  <c r="P20" i="5"/>
  <c r="P21" i="5"/>
  <c r="P22" i="5"/>
  <c r="P23" i="5"/>
  <c r="P24" i="5"/>
  <c r="P25" i="5"/>
  <c r="P26" i="5"/>
  <c r="P27" i="5"/>
  <c r="P28" i="5"/>
  <c r="P29" i="5"/>
  <c r="P30" i="5"/>
  <c r="P31" i="5"/>
  <c r="P32" i="5"/>
  <c r="P33" i="5"/>
  <c r="P34" i="5"/>
  <c r="P35" i="5"/>
  <c r="P36" i="5"/>
  <c r="P37" i="5"/>
  <c r="P41" i="5"/>
  <c r="P43" i="5"/>
  <c r="P44" i="5"/>
  <c r="P45" i="5"/>
  <c r="P46" i="5"/>
  <c r="P47" i="5"/>
  <c r="P48" i="5"/>
  <c r="P49" i="5"/>
  <c r="P50" i="5"/>
  <c r="P51" i="5"/>
  <c r="P53" i="5"/>
  <c r="P54" i="5"/>
  <c r="P55" i="5"/>
  <c r="P56" i="5"/>
  <c r="P57" i="5"/>
  <c r="P58" i="5"/>
  <c r="P59" i="5"/>
  <c r="P60" i="5"/>
  <c r="P61" i="5"/>
  <c r="P62" i="5"/>
  <c r="P63" i="5"/>
  <c r="P64" i="5"/>
  <c r="P65" i="5"/>
  <c r="P66" i="5"/>
  <c r="P67" i="5"/>
  <c r="P68" i="5"/>
</calcChain>
</file>

<file path=xl/sharedStrings.xml><?xml version="1.0" encoding="utf-8"?>
<sst xmlns="http://schemas.openxmlformats.org/spreadsheetml/2006/main" count="1783" uniqueCount="536">
  <si>
    <t>Dog on a cushion</t>
  </si>
  <si>
    <t>Roman School</t>
  </si>
  <si>
    <t>Satyrs pursuing nymphs</t>
  </si>
  <si>
    <t>Poussin Nicolas</t>
  </si>
  <si>
    <t>Mille Francois</t>
  </si>
  <si>
    <t>Bronzino Angiolo</t>
  </si>
  <si>
    <t>£</t>
  </si>
  <si>
    <t>s</t>
  </si>
  <si>
    <t>Unknown</t>
  </si>
  <si>
    <t>minute landscape</t>
  </si>
  <si>
    <t>Veronese Paolo Caliari</t>
  </si>
  <si>
    <t>Portrait of Venetian Counsellor</t>
  </si>
  <si>
    <t>Carracci Annibale</t>
  </si>
  <si>
    <t>Nymphs, Mermaid, Tritons</t>
  </si>
  <si>
    <t>Two tritons, cupid</t>
  </si>
  <si>
    <t>Dancing Amorini</t>
  </si>
  <si>
    <t>Tiziano Vecellio</t>
  </si>
  <si>
    <t>Basaiti Marco</t>
  </si>
  <si>
    <t>Marriage of St Catherine</t>
  </si>
  <si>
    <t>Pordenone Giovan</t>
  </si>
  <si>
    <t>Portrait of Duke of Ferrara</t>
  </si>
  <si>
    <t>Ugolino di Sienna</t>
  </si>
  <si>
    <t>Scaline of an Altar</t>
  </si>
  <si>
    <t>Companion Scaline</t>
  </si>
  <si>
    <t>Crivelli Carlo</t>
  </si>
  <si>
    <t>The Last supper</t>
  </si>
  <si>
    <t xml:space="preserve">Raphael </t>
  </si>
  <si>
    <t>Fabriano Gentile di</t>
  </si>
  <si>
    <t>Murillo Bartoleme</t>
  </si>
  <si>
    <t>Gainsborough</t>
  </si>
  <si>
    <t xml:space="preserve">Wilkie Sir david </t>
  </si>
  <si>
    <t>Hogarth</t>
  </si>
  <si>
    <t>Eyck J. van</t>
  </si>
  <si>
    <t>Virgin and Child</t>
  </si>
  <si>
    <t>A Naval Expedition</t>
  </si>
  <si>
    <t>Shepherd Piping</t>
  </si>
  <si>
    <t>A Romantic Valley</t>
  </si>
  <si>
    <t>A View on the Dee</t>
  </si>
  <si>
    <t>Reading the Will</t>
  </si>
  <si>
    <t>A Marine View of Port</t>
  </si>
  <si>
    <t>Landscape</t>
  </si>
  <si>
    <t>Apollo and Daphne</t>
  </si>
  <si>
    <t>St Jerome in his Study</t>
  </si>
  <si>
    <t>Circumcision of Christ</t>
  </si>
  <si>
    <t>Rubens</t>
  </si>
  <si>
    <t>Judgement of Paris</t>
  </si>
  <si>
    <t>Bartolomeo</t>
  </si>
  <si>
    <t>Nativity</t>
  </si>
  <si>
    <t>Bassano</t>
  </si>
  <si>
    <t xml:space="preserve">Lippi </t>
  </si>
  <si>
    <t>Wise men of the East</t>
  </si>
  <si>
    <t>Domenichino</t>
  </si>
  <si>
    <t>River</t>
  </si>
  <si>
    <t>Conegliano</t>
  </si>
  <si>
    <t>Man of Sorrows</t>
  </si>
  <si>
    <t>Lippi Filippino</t>
  </si>
  <si>
    <t>Mantegna</t>
  </si>
  <si>
    <t>Angel and Resurrection</t>
  </si>
  <si>
    <t>Veronese</t>
  </si>
  <si>
    <t>Bacchanalian Scene</t>
  </si>
  <si>
    <t>History of the Creation of Man and Woman</t>
  </si>
  <si>
    <t>Signorelli Lucca</t>
  </si>
  <si>
    <t>Bellini Giovanni</t>
  </si>
  <si>
    <t>Granacci Francesco</t>
  </si>
  <si>
    <t>Annunciation</t>
  </si>
  <si>
    <t>Pistoia Gerino</t>
  </si>
  <si>
    <t>Poussin Gaspar</t>
  </si>
  <si>
    <t xml:space="preserve">El Greco </t>
  </si>
  <si>
    <t>Portrait of Anastagi</t>
  </si>
  <si>
    <t>Rembrandt</t>
  </si>
  <si>
    <t>Portrait of Martin Looten</t>
  </si>
  <si>
    <t>Assumption</t>
  </si>
  <si>
    <t>Virgin on throne</t>
  </si>
  <si>
    <t>Giorgione</t>
  </si>
  <si>
    <t>Portrait of Gonzalvo</t>
  </si>
  <si>
    <t>Death of Procris</t>
  </si>
  <si>
    <t xml:space="preserve">Mantegna </t>
  </si>
  <si>
    <t>Christ on Mount of Olives</t>
  </si>
  <si>
    <t>Infant Christ and Virgin</t>
  </si>
  <si>
    <t>Christ Praying on Mount of Olives</t>
  </si>
  <si>
    <t>Sebastiano del Piombo</t>
  </si>
  <si>
    <t>Holy Family</t>
  </si>
  <si>
    <t>John of Bologna</t>
  </si>
  <si>
    <t>Michael Angelo</t>
  </si>
  <si>
    <t>Crouching Venus</t>
  </si>
  <si>
    <t>Cellini</t>
  </si>
  <si>
    <t xml:space="preserve">Anon </t>
  </si>
  <si>
    <t>NG Scotland</t>
  </si>
  <si>
    <t>Feast of the Gods</t>
  </si>
  <si>
    <t>1625 -50</t>
  </si>
  <si>
    <t>Cavaliere Camuccini to Mr. Samuel Woodburn</t>
  </si>
  <si>
    <t>MET</t>
  </si>
  <si>
    <t>Francesco Montemezzano</t>
  </si>
  <si>
    <t>Portrait of a Woman</t>
  </si>
  <si>
    <t>Portrait of a Man</t>
  </si>
  <si>
    <t>1550-5</t>
  </si>
  <si>
    <t>From Mr Hamlet's collection</t>
  </si>
  <si>
    <t>St Catherine of Alexandria</t>
  </si>
  <si>
    <t>From Earl of Ellesmere</t>
  </si>
  <si>
    <t>From Lord Powerscourt</t>
  </si>
  <si>
    <t>Meo di Guido</t>
  </si>
  <si>
    <t>Staedal Frankfurt</t>
  </si>
  <si>
    <t>The Last Supper</t>
  </si>
  <si>
    <t>Montreal Museum of Fine Arts</t>
  </si>
  <si>
    <t>1509 -11</t>
  </si>
  <si>
    <t>King Melchior Sailing to the Holy Land</t>
  </si>
  <si>
    <t>1445-50</t>
  </si>
  <si>
    <t>The Clark, Williamsburg</t>
  </si>
  <si>
    <t xml:space="preserve">Courtauld Collection </t>
  </si>
  <si>
    <t>River Dee with Anglers</t>
  </si>
  <si>
    <t>1810 -41 c.</t>
  </si>
  <si>
    <t xml:space="preserve">V&amp;A </t>
  </si>
  <si>
    <t>Portraits of Lady Thornhill</t>
  </si>
  <si>
    <t>From Cardinal Fesch</t>
  </si>
  <si>
    <t>1630 s</t>
  </si>
  <si>
    <t>Port of Genoa, Sea View</t>
  </si>
  <si>
    <t xml:space="preserve">Galleria Sabauda, Turin </t>
  </si>
  <si>
    <t>1630 s 1640s</t>
  </si>
  <si>
    <t>Pastoral Landscape</t>
  </si>
  <si>
    <t>Copyist ?</t>
  </si>
  <si>
    <t>Pollaiuolo, Antonio</t>
  </si>
  <si>
    <t>1470 -1480</t>
  </si>
  <si>
    <t>NG London</t>
  </si>
  <si>
    <t>Prob Piero del Pollaiuolo</t>
  </si>
  <si>
    <t>1475 c</t>
  </si>
  <si>
    <t>Saint Jerome in his Study</t>
  </si>
  <si>
    <t>Antonello da Messina</t>
  </si>
  <si>
    <t>From Sir Thomas Baring collection</t>
  </si>
  <si>
    <t>The Circumcision</t>
  </si>
  <si>
    <t>From Earl of Cawdor Collection</t>
  </si>
  <si>
    <t xml:space="preserve">From Dr. Frank's collection </t>
  </si>
  <si>
    <t xml:space="preserve">Nativity </t>
  </si>
  <si>
    <t>Courtauld Gallery</t>
  </si>
  <si>
    <t>From Le Brun and Sir Thomas Baring</t>
  </si>
  <si>
    <t>Museo Thyssen-Bornemisza</t>
  </si>
  <si>
    <t>Parable of the Sower</t>
  </si>
  <si>
    <t>From the Guicciardini Palace, Florence</t>
  </si>
  <si>
    <t>1440 -1460c</t>
  </si>
  <si>
    <t xml:space="preserve">NGA, Washington </t>
  </si>
  <si>
    <t>Adoration of the Magi</t>
  </si>
  <si>
    <t>Lippi and Fra Angelico</t>
  </si>
  <si>
    <t>Copy of Acteon surprising Diana/Titian</t>
  </si>
  <si>
    <t>Kimbell Art Museum</t>
  </si>
  <si>
    <t>Christ Blessing</t>
  </si>
  <si>
    <t>Giovanni Bellini</t>
  </si>
  <si>
    <t>1470 -5</t>
  </si>
  <si>
    <t>The Adoration of the Kings</t>
  </si>
  <si>
    <t>Botticelli</t>
  </si>
  <si>
    <t>Claude Lorrain</t>
  </si>
  <si>
    <t>Casa Capponi, Florence and Mr Sandford</t>
  </si>
  <si>
    <t>Resurrection of Christ</t>
  </si>
  <si>
    <t>1460 -1550</t>
  </si>
  <si>
    <t>The Resurrection</t>
  </si>
  <si>
    <t>Imitator of Mantenga</t>
  </si>
  <si>
    <t>Maries at the Sepulchre</t>
  </si>
  <si>
    <t>Lord Powerscourt collection</t>
  </si>
  <si>
    <t>The Virgin and Child</t>
  </si>
  <si>
    <t>1502 -3</t>
  </si>
  <si>
    <t>North Carolina Museum of Art</t>
  </si>
  <si>
    <t>Borghese and W.Y. Ottley's collection</t>
  </si>
  <si>
    <t>St Thomas Lawrence's collection</t>
  </si>
  <si>
    <t>1520 -30</t>
  </si>
  <si>
    <t xml:space="preserve">A Bacchanal </t>
  </si>
  <si>
    <t>Italian, Ferrarese</t>
  </si>
  <si>
    <t xml:space="preserve">Brought to this country by Mr Irvine </t>
  </si>
  <si>
    <t>1513 -14</t>
  </si>
  <si>
    <t>Creation and Fall of Man</t>
  </si>
  <si>
    <t>The Martyrdom of St Catherine of Alexandria</t>
  </si>
  <si>
    <t>Martyrdom of Catherine</t>
  </si>
  <si>
    <t>1520 -5</t>
  </si>
  <si>
    <t>?</t>
  </si>
  <si>
    <t>Sir Thomas Baring Collection</t>
  </si>
  <si>
    <t xml:space="preserve">High Museum of Art, Atlanta </t>
  </si>
  <si>
    <t>Nunnery of St Clare at San Sepulchro</t>
  </si>
  <si>
    <t>Virgin and Child Enthroned with Saints</t>
  </si>
  <si>
    <t xml:space="preserve">Frick Collection </t>
  </si>
  <si>
    <t>Vincenzo Anastagi</t>
  </si>
  <si>
    <t>LACMA</t>
  </si>
  <si>
    <t>Mr Solly's Collection</t>
  </si>
  <si>
    <t>Moretto da Brescia</t>
  </si>
  <si>
    <t>The Madonna and Child with Saints</t>
  </si>
  <si>
    <t>Bartolo Taddeo di</t>
  </si>
  <si>
    <t xml:space="preserve">Musee de Beaux Arts, Strasbourg </t>
  </si>
  <si>
    <t>Fitzwilliam Gallery</t>
  </si>
  <si>
    <t>Tarquin and Lucretia</t>
  </si>
  <si>
    <t>Cardinal Fesch</t>
  </si>
  <si>
    <t>The Agony in the Garden</t>
  </si>
  <si>
    <t>1458 -60</t>
  </si>
  <si>
    <t>Gemaldegalerie, Berlin</t>
  </si>
  <si>
    <t>Virgin and Child with Saints</t>
  </si>
  <si>
    <t>W</t>
  </si>
  <si>
    <t>1500 -5</t>
  </si>
  <si>
    <t>Lo Spagna probably</t>
  </si>
  <si>
    <t>The Holy Family</t>
  </si>
  <si>
    <t>Sextus Tarquinus and Lucretia</t>
  </si>
  <si>
    <t>Pesellino</t>
  </si>
  <si>
    <t>1504 -1515</t>
  </si>
  <si>
    <t>1580s - late 16th</t>
  </si>
  <si>
    <t>1630 -1699</t>
  </si>
  <si>
    <t>Mompesson House</t>
  </si>
  <si>
    <t>16thc</t>
  </si>
  <si>
    <t>17thc</t>
  </si>
  <si>
    <t>18thc</t>
  </si>
  <si>
    <t>Wilson, Richard</t>
  </si>
  <si>
    <t>c.1760</t>
  </si>
  <si>
    <t>c.1500</t>
  </si>
  <si>
    <t>c.1505</t>
  </si>
  <si>
    <t>c.1490</t>
  </si>
  <si>
    <t>c.1510</t>
  </si>
  <si>
    <t>c.1540</t>
  </si>
  <si>
    <t>From Mr Beckford</t>
  </si>
  <si>
    <t>From Lord Methuen's collection</t>
  </si>
  <si>
    <t>French</t>
  </si>
  <si>
    <t>Roman</t>
  </si>
  <si>
    <t>Florentine</t>
  </si>
  <si>
    <t>Venetian</t>
  </si>
  <si>
    <t>Bolognese</t>
  </si>
  <si>
    <t>Mantuan</t>
  </si>
  <si>
    <t>Dyck Anthony Van</t>
  </si>
  <si>
    <t>Flemish</t>
  </si>
  <si>
    <t>Siennese</t>
  </si>
  <si>
    <t>Spanish</t>
  </si>
  <si>
    <t>English</t>
  </si>
  <si>
    <t>German</t>
  </si>
  <si>
    <t>Dutch</t>
  </si>
  <si>
    <t>c.1400</t>
  </si>
  <si>
    <t xml:space="preserve">Dutch </t>
  </si>
  <si>
    <t>Parmesan</t>
  </si>
  <si>
    <t xml:space="preserve">Other </t>
  </si>
  <si>
    <t>Other</t>
  </si>
  <si>
    <t>Fourteenth century</t>
  </si>
  <si>
    <t>Fifteenth century</t>
  </si>
  <si>
    <t>Sixteenth century</t>
  </si>
  <si>
    <t>Seventeenth century</t>
  </si>
  <si>
    <t>Eighteenth century</t>
  </si>
  <si>
    <t>Nineteenth century</t>
  </si>
  <si>
    <t>Taddeo Gaddi</t>
  </si>
  <si>
    <t xml:space="preserve">Giotto </t>
  </si>
  <si>
    <t>1407-9</t>
  </si>
  <si>
    <t>Lorenzo Monaco</t>
  </si>
  <si>
    <t xml:space="preserve">Adoring saints </t>
  </si>
  <si>
    <t>Adoring Saints</t>
  </si>
  <si>
    <t>Pentecost</t>
  </si>
  <si>
    <t>1310-18</t>
  </si>
  <si>
    <t>Giotto and workshop</t>
  </si>
  <si>
    <t>Three Unknown Ladies in a Grand Interior</t>
  </si>
  <si>
    <t>Tate, London</t>
  </si>
  <si>
    <t>1735-6</t>
  </si>
  <si>
    <t xml:space="preserve">Samuel Rogers Collection 1844 </t>
  </si>
  <si>
    <t>National Gallery 1847</t>
  </si>
  <si>
    <t>Samuel Woodburn</t>
  </si>
  <si>
    <t>British Museum</t>
  </si>
  <si>
    <t xml:space="preserve">Waagen Treasures of Art 1854 </t>
  </si>
  <si>
    <t>Coningham  Collection at Sale 1849</t>
  </si>
  <si>
    <t>Follower of Rubens</t>
  </si>
  <si>
    <t xml:space="preserve">Private collection </t>
  </si>
  <si>
    <t>Martyrdom of St Placido</t>
  </si>
  <si>
    <t>1560 s</t>
  </si>
  <si>
    <t>Shepherd Boy with Recorder</t>
  </si>
  <si>
    <t>Unknown (but indicative image found)</t>
  </si>
  <si>
    <t>Webb</t>
  </si>
  <si>
    <t>Smith B.J.</t>
  </si>
  <si>
    <t>Fuller</t>
  </si>
  <si>
    <t>Eastlake</t>
  </si>
  <si>
    <t>Lansdowne</t>
  </si>
  <si>
    <t>Richmond</t>
  </si>
  <si>
    <t>Farrer</t>
  </si>
  <si>
    <t>Nieuwenhuys</t>
  </si>
  <si>
    <t>Anon</t>
  </si>
  <si>
    <t>Norton</t>
  </si>
  <si>
    <t>Oxford</t>
  </si>
  <si>
    <t>Theobald</t>
  </si>
  <si>
    <t>Stewart</t>
  </si>
  <si>
    <t>White B.J.</t>
  </si>
  <si>
    <t>Mildmay</t>
  </si>
  <si>
    <t>Graves</t>
  </si>
  <si>
    <t>Browne</t>
  </si>
  <si>
    <t>Sir J.Guest</t>
  </si>
  <si>
    <t>Johnson</t>
  </si>
  <si>
    <t>Bernard</t>
  </si>
  <si>
    <t>Hoare</t>
  </si>
  <si>
    <t>Holford</t>
  </si>
  <si>
    <t>Palgrave</t>
  </si>
  <si>
    <t>Nibb</t>
  </si>
  <si>
    <t>Athenstones</t>
  </si>
  <si>
    <t>Brown W.</t>
  </si>
  <si>
    <t>Baring</t>
  </si>
  <si>
    <t>Fitzgibbon 1851</t>
  </si>
  <si>
    <t>Cox 1851</t>
  </si>
  <si>
    <t>Stirling 1851</t>
  </si>
  <si>
    <t>Chaplin 1851</t>
  </si>
  <si>
    <t>Palford 1851</t>
  </si>
  <si>
    <t>16thc. ?</t>
  </si>
  <si>
    <t>H</t>
  </si>
  <si>
    <t>Plus workshop ?</t>
  </si>
  <si>
    <t>a.</t>
  </si>
  <si>
    <t xml:space="preserve">d. Date </t>
  </si>
  <si>
    <t>e. School</t>
  </si>
  <si>
    <t>f. Where now</t>
  </si>
  <si>
    <t>h. Current Title</t>
  </si>
  <si>
    <t>i. Size</t>
  </si>
  <si>
    <t>c. Title/description as in catalogue</t>
  </si>
  <si>
    <t>Copy of Banquet of the Gods by Bellini and Titian</t>
  </si>
  <si>
    <t>g. Current attribution</t>
  </si>
  <si>
    <t>Albertinelli, Mariotto</t>
  </si>
  <si>
    <t>Fondazione Giorgio Cini, Venice</t>
  </si>
  <si>
    <r>
      <t xml:space="preserve">Capodimonte, Napoli </t>
    </r>
    <r>
      <rPr>
        <sz val="11"/>
        <color theme="1"/>
        <rFont val="Calibri"/>
        <family val="2"/>
        <scheme val="minor"/>
      </rPr>
      <t>(indicative)</t>
    </r>
  </si>
  <si>
    <r>
      <t xml:space="preserve">Private collection </t>
    </r>
    <r>
      <rPr>
        <sz val="11"/>
        <color theme="1"/>
        <rFont val="Calibri"/>
        <family val="2"/>
        <scheme val="minor"/>
      </rPr>
      <t>(possible)</t>
    </r>
  </si>
  <si>
    <t>Budapest Museum of Fine Arts ?</t>
  </si>
  <si>
    <t xml:space="preserve">Mazzolini, Ludovico </t>
  </si>
  <si>
    <t>Garofalo</t>
  </si>
  <si>
    <t xml:space="preserve">Tinteretto </t>
  </si>
  <si>
    <t>b. Artist as in catalogue</t>
  </si>
  <si>
    <t>Wife of the painter in a crimson &amp; white dress with a poodle dog</t>
  </si>
  <si>
    <t>Mirabello Cavalori ?</t>
  </si>
  <si>
    <t>Classical landscape i and  ii</t>
  </si>
  <si>
    <t xml:space="preserve">Paris private collection </t>
  </si>
  <si>
    <t>Jason taming the bulls that breathed flames</t>
  </si>
  <si>
    <t xml:space="preserve">Romano, Giulio </t>
  </si>
  <si>
    <t>Style of Murillo</t>
  </si>
  <si>
    <t>Boy with a Sprig of Hyacinth and Fruit</t>
  </si>
  <si>
    <t>Portrait of one of the children of the Medici in a silk dress</t>
  </si>
  <si>
    <t xml:space="preserve"> Albertinelli and assts</t>
  </si>
  <si>
    <t>St Jerome saving Sylvanus, punishing the heretic Sabinianus</t>
  </si>
  <si>
    <t xml:space="preserve">Linnell, John </t>
  </si>
  <si>
    <t xml:space="preserve">Portrait of William Coningham </t>
  </si>
  <si>
    <t>Portrait of Elizabeth Coningham</t>
  </si>
  <si>
    <t>Ruysdael</t>
  </si>
  <si>
    <t>Perseus</t>
  </si>
  <si>
    <t>Andromeda</t>
  </si>
  <si>
    <t>Notte, a pair</t>
  </si>
  <si>
    <t>Apollo</t>
  </si>
  <si>
    <t>Tibaldi</t>
  </si>
  <si>
    <t xml:space="preserve">Lawrence Sir Thomas </t>
  </si>
  <si>
    <t>Mrs Meredith</t>
  </si>
  <si>
    <t xml:space="preserve">Mrs Sterling </t>
  </si>
  <si>
    <t>A Sea Piece</t>
  </si>
  <si>
    <t>Cleopatra</t>
  </si>
  <si>
    <t>Parmigianino</t>
  </si>
  <si>
    <t>Bought at Christie's 1844</t>
  </si>
  <si>
    <t xml:space="preserve">Title </t>
  </si>
  <si>
    <t xml:space="preserve">Artist </t>
  </si>
  <si>
    <t>Dates</t>
  </si>
  <si>
    <t>Kaiser Maximilian's Triumphal Procession</t>
  </si>
  <si>
    <t>Various (incl Altdorfer, Durer, Beck)</t>
  </si>
  <si>
    <t>1516-1526</t>
  </si>
  <si>
    <t>Acquisition</t>
  </si>
  <si>
    <t>Owners</t>
  </si>
  <si>
    <t>WC sold to W&amp;G Smith who sold to BM</t>
  </si>
  <si>
    <t xml:space="preserve">Kulmback, Hans von </t>
  </si>
  <si>
    <t>ST Catherine and St Barbara</t>
  </si>
  <si>
    <t xml:space="preserve">School </t>
  </si>
  <si>
    <t xml:space="preserve">German </t>
  </si>
  <si>
    <t>1500-1522</t>
  </si>
  <si>
    <t>WC from Sir Thomas Lawrence via Woodburn</t>
  </si>
  <si>
    <t>Italian</t>
  </si>
  <si>
    <t>Parmese</t>
  </si>
  <si>
    <t>1518-1540</t>
  </si>
  <si>
    <t>WC from Lawrence/Woodburn</t>
  </si>
  <si>
    <t>Caravaggio, Polidoro da</t>
  </si>
  <si>
    <t>Two seated youths</t>
  </si>
  <si>
    <t>Durer, Albrecht</t>
  </si>
  <si>
    <t>Study for figure of Eve</t>
  </si>
  <si>
    <t>1515-1543</t>
  </si>
  <si>
    <t>Putto</t>
  </si>
  <si>
    <t>drawing</t>
  </si>
  <si>
    <t>paper</t>
  </si>
  <si>
    <t>1498-1520</t>
  </si>
  <si>
    <t>WC from Lawrence/Woodburn, sold to Colnaghi</t>
  </si>
  <si>
    <t>Margaret von Brandenburg-Ansbach</t>
  </si>
  <si>
    <t>Head of a Young Man</t>
  </si>
  <si>
    <t>Medium</t>
  </si>
  <si>
    <t>Metalpoint and ink</t>
  </si>
  <si>
    <t xml:space="preserve">Louvre </t>
  </si>
  <si>
    <t>Chalk on paper</t>
  </si>
  <si>
    <t xml:space="preserve">God the Father </t>
  </si>
  <si>
    <t>Head of a Young Woman</t>
  </si>
  <si>
    <t>WC from Woodburn ?</t>
  </si>
  <si>
    <t>early 16thc</t>
  </si>
  <si>
    <t>black chalk on paper</t>
  </si>
  <si>
    <t>Study for the figure of Eve</t>
  </si>
  <si>
    <t>pen and brown ink</t>
  </si>
  <si>
    <t>pen, black ink, chalk</t>
  </si>
  <si>
    <t xml:space="preserve">Virgin and Child </t>
  </si>
  <si>
    <t>chalk, charcoal cartoon</t>
  </si>
  <si>
    <t>1509-11</t>
  </si>
  <si>
    <t>WC sale Christie's 1849  to Colnaghi</t>
  </si>
  <si>
    <t>The Morgan Library &amp; Museum</t>
  </si>
  <si>
    <t>Seated Male Figure with Putto</t>
  </si>
  <si>
    <t>Red chalk</t>
  </si>
  <si>
    <t>1529-30</t>
  </si>
  <si>
    <t>Robert Lehman Collection</t>
  </si>
  <si>
    <t>Spruce Tree</t>
  </si>
  <si>
    <t>watercolour</t>
  </si>
  <si>
    <t xml:space="preserve">Anonymous </t>
  </si>
  <si>
    <t>1450-1475</t>
  </si>
  <si>
    <t>engraved silver plate</t>
  </si>
  <si>
    <t xml:space="preserve">Biblia Pauperum </t>
  </si>
  <si>
    <t>Netherlandish</t>
  </si>
  <si>
    <t>1460-1470</t>
  </si>
  <si>
    <t xml:space="preserve">print for book, woodcut </t>
  </si>
  <si>
    <t>36 woodcuts</t>
  </si>
  <si>
    <t>etching on paper</t>
  </si>
  <si>
    <t>Country dance</t>
  </si>
  <si>
    <t xml:space="preserve">Ertinger, Francz </t>
  </si>
  <si>
    <t>1662-1710</t>
  </si>
  <si>
    <t>Portrait of Joseph Werner</t>
  </si>
  <si>
    <t>WC from  ?</t>
  </si>
  <si>
    <t>British</t>
  </si>
  <si>
    <t>print on paper</t>
  </si>
  <si>
    <t>Portrait of William Coningham</t>
  </si>
  <si>
    <t xml:space="preserve">Dancing Boys </t>
  </si>
  <si>
    <t>St John the Evangelist</t>
  </si>
  <si>
    <t xml:space="preserve">TOTAL </t>
  </si>
  <si>
    <t>Fesch</t>
  </si>
  <si>
    <t>from Prince Gabrielli at Rome</t>
  </si>
  <si>
    <t>from Marchese di Gugelmi, Rome</t>
  </si>
  <si>
    <t>purchased in Rome</t>
  </si>
  <si>
    <t>Fondazion Giorgio Cini ?</t>
  </si>
  <si>
    <t>Mazzolini Ludovico di Ferara</t>
  </si>
  <si>
    <t>Albertinelli Mariotto</t>
  </si>
  <si>
    <t>St Jerome saving Sylvanus and punishing the heretic Sabinianus</t>
  </si>
  <si>
    <t>Mariotto Albertinelli and assts</t>
  </si>
  <si>
    <t>Museo di Capodimonte, Napoli ?</t>
  </si>
  <si>
    <t>Garofolo Benvenuto Tisio Il</t>
  </si>
  <si>
    <t>Paris private collection ?</t>
  </si>
  <si>
    <t>style of Murillo</t>
  </si>
  <si>
    <t>Budapest Museum of Fine Arts</t>
  </si>
  <si>
    <t>Jason Taming the Bulls that breathed flames</t>
  </si>
  <si>
    <t>Romano Giulio Pippi Il</t>
  </si>
  <si>
    <t>Tinteretto Jacopo Robusti Il</t>
  </si>
  <si>
    <t>The wife of the painter, in a crimson and white dress, seated with a poodle dog in her lap</t>
  </si>
  <si>
    <t>Mirabello Cavalori</t>
  </si>
  <si>
    <t>Portrait of Boy with a Sprig of Hyacinth and Fruit</t>
  </si>
  <si>
    <t>Private collection ?</t>
  </si>
  <si>
    <t>A portrait of one of the children of the Medici in a silk dress</t>
  </si>
  <si>
    <t>A copy of the Banquet of the Gods by Bellini and Titian</t>
  </si>
  <si>
    <t>Classical landscape I and  ii</t>
  </si>
  <si>
    <t>Sq cms</t>
  </si>
  <si>
    <t>d</t>
  </si>
  <si>
    <t xml:space="preserve">Cent </t>
  </si>
  <si>
    <t>Portraits of the Three Eldest Children of Robert Clutterbuck Esq.</t>
  </si>
  <si>
    <t xml:space="preserve">Date </t>
  </si>
  <si>
    <t xml:space="preserve">Collector or collection </t>
  </si>
  <si>
    <t>Context and source</t>
  </si>
  <si>
    <t>1840 May</t>
  </si>
  <si>
    <t>Sir Simon H. Clarke</t>
  </si>
  <si>
    <t>Christies sale (Roberts p.132)</t>
  </si>
  <si>
    <t>John Penrice of Yarmouth</t>
  </si>
  <si>
    <t>Christie’s sale (Roberts p.134)</t>
  </si>
  <si>
    <t>Queen’s Gallery, Queen Victoria</t>
  </si>
  <si>
    <t>Jameson pp.1-76</t>
  </si>
  <si>
    <t>Bridgewater Gallery, Lord Egerton</t>
  </si>
  <si>
    <t>Jameson pp.78-163</t>
  </si>
  <si>
    <t>Sutherland Gallery, Duke of Sutherland</t>
  </si>
  <si>
    <t>Jameson pp. 165-223</t>
  </si>
  <si>
    <t>Grosvenor Gallery, Marquess of Westminster</t>
  </si>
  <si>
    <t>Jameson pp. 225-284</t>
  </si>
  <si>
    <t>Sir Robert Peel</t>
  </si>
  <si>
    <t>Jameson pp.339-380</t>
  </si>
  <si>
    <t>Samuel Rogers</t>
  </si>
  <si>
    <t>Jameson pp.383-413</t>
  </si>
  <si>
    <t>1846 June</t>
  </si>
  <si>
    <t>Edmund Higginson of Saltmarshe</t>
  </si>
  <si>
    <t>Christie’s sale, Roberts p.135</t>
  </si>
  <si>
    <t xml:space="preserve">1847 May </t>
  </si>
  <si>
    <t>Mr Edward Solly</t>
  </si>
  <si>
    <t>Christie’s Sale, Roberts p.137</t>
  </si>
  <si>
    <t>1847 June</t>
  </si>
  <si>
    <t>Monsieur Claudius Tarral</t>
  </si>
  <si>
    <t>Christie’s Sale, Roberts p.138</t>
  </si>
  <si>
    <t xml:space="preserve">1849 June </t>
  </si>
  <si>
    <t>William Coningham</t>
  </si>
  <si>
    <t>Christie’s sale, Roberts p.155-6</t>
  </si>
  <si>
    <t>1849 June</t>
  </si>
  <si>
    <t>William Williams Hope</t>
  </si>
  <si>
    <t>Christie’s sale, Roberts p.158-9</t>
  </si>
  <si>
    <t xml:space="preserve">1850 July </t>
  </si>
  <si>
    <t>Lord Ashburnham</t>
  </si>
  <si>
    <t>Christie’s sale, Roberts p.159-60</t>
  </si>
  <si>
    <t>Sir Simon H.Clarke</t>
  </si>
  <si>
    <t xml:space="preserve">Christies sale </t>
  </si>
  <si>
    <t xml:space="preserve">Christie’s sale </t>
  </si>
  <si>
    <t>Christie’s sale</t>
  </si>
  <si>
    <t>19th</t>
  </si>
  <si>
    <t>Av. Price</t>
  </si>
  <si>
    <t xml:space="preserve">Samuel Rogers 1844 </t>
  </si>
  <si>
    <t>Coningham Collection at Sale 1849</t>
  </si>
  <si>
    <r>
      <t xml:space="preserve">Table C. Comparison of the Origins of Paintings by Time Period for the Coningham, National Gallery, Samuel Rogers Collections, and the Aggregate of All Collections Recorded in Waagen </t>
    </r>
    <r>
      <rPr>
        <b/>
        <i/>
        <sz val="14"/>
        <color theme="1"/>
        <rFont val="Calibri"/>
        <family val="2"/>
        <scheme val="minor"/>
      </rPr>
      <t>Treasures of Art</t>
    </r>
  </si>
  <si>
    <r>
      <t xml:space="preserve">Table D. Comparison of the Origins of Paintings by School for the Coningham, National Gallery, Samuel Rogers Collections, and the Aggregate of All Collections Recorded in Waagen </t>
    </r>
    <r>
      <rPr>
        <b/>
        <i/>
        <sz val="14"/>
        <color theme="1"/>
        <rFont val="Calibri"/>
        <family val="2"/>
        <scheme val="minor"/>
      </rPr>
      <t>Treasures of Art</t>
    </r>
  </si>
  <si>
    <t>Table A. The Size of Typical Collections of Paintings in Britain in the 1840s and Early 1850s</t>
  </si>
  <si>
    <t>Total sales</t>
  </si>
  <si>
    <t xml:space="preserve">Wilkie Sir David </t>
  </si>
  <si>
    <t>No works</t>
  </si>
  <si>
    <t>Titian attrib</t>
  </si>
  <si>
    <t>1844 ?</t>
  </si>
  <si>
    <t>b. Artist</t>
  </si>
  <si>
    <t>c. Title/description in Christies Catalogue</t>
  </si>
  <si>
    <t>d. Date ?</t>
  </si>
  <si>
    <t>e School</t>
  </si>
  <si>
    <t>f Where now</t>
  </si>
  <si>
    <t>g. Sold for</t>
  </si>
  <si>
    <t>j. Current attribution</t>
  </si>
  <si>
    <t>k. From as stated in catalogue</t>
  </si>
  <si>
    <t xml:space="preserve">l. Sold to </t>
  </si>
  <si>
    <t>The wife of the painter, in a crimson and white dress,</t>
  </si>
  <si>
    <t>1580s</t>
  </si>
  <si>
    <t>1630-40s</t>
  </si>
  <si>
    <t>WC from Seguier sale at Christie's 1844</t>
  </si>
  <si>
    <t>WC to Colnaghi to BM</t>
  </si>
  <si>
    <t>WC from Lawrence/Woodburn, sold to Colnaghi to BM</t>
  </si>
  <si>
    <t>WC from Woodburn to W&amp;G Smith to BM</t>
  </si>
  <si>
    <t>Genre</t>
  </si>
  <si>
    <t>g</t>
  </si>
  <si>
    <t>l</t>
  </si>
  <si>
    <t>h</t>
  </si>
  <si>
    <t>p</t>
  </si>
  <si>
    <t>History</t>
  </si>
  <si>
    <t>Portrait</t>
  </si>
  <si>
    <t>Still life</t>
  </si>
  <si>
    <t>%</t>
  </si>
  <si>
    <t>a) Drawings, Etchings and Engravings Owned by Coningham</t>
  </si>
  <si>
    <t xml:space="preserve">b) Bronzes and Sculpture Owned by Coningham and Sold at Christie's 1849 </t>
  </si>
  <si>
    <t>Table B. Prices in Auctions at Christie's in the 1840s and early 1850s</t>
  </si>
  <si>
    <t xml:space="preserve">Clark Art Institute </t>
  </si>
  <si>
    <t>&lt;https://www.themorgan.org/drawings/item/108851&gt;[accessed 30th Aug. 2021]</t>
  </si>
  <si>
    <t>&lt;https://www.clarkart.edu/artpiece/detail/head-of-a-young-man&gt; [accessed 30th Aug. 2021].</t>
  </si>
  <si>
    <t>referenced as a loan from Louvre &lt;https://www.nationalgallery.org.uk/media/24271/immunity_from_seizure_the-credit-suisse-exhibition-michelangelo-sebastiano.pdf&gt; [accessed 30th Aug. 2021].</t>
  </si>
  <si>
    <t>&lt;https://www.metmuseum.org/art/collection/search/459211&gt; [accessed 30th Aug. 2021].</t>
  </si>
  <si>
    <t>&lt;https://www.britishmuseum.org/collection/term/BIOG23431&gt; [accessed 30th Aug. 2021].</t>
  </si>
  <si>
    <r>
      <t xml:space="preserve">APPENDIX 3. WILLIAM CONINGHAM COLLECTION SPREADSHEETS: </t>
    </r>
    <r>
      <rPr>
        <b/>
        <i/>
        <u/>
        <sz val="14"/>
        <color rgb="FFC00000"/>
        <rFont val="Calibri"/>
        <family val="2"/>
        <scheme val="minor"/>
      </rPr>
      <t>i. Summary information on pictures for sale at  Christie's 29th June 1849 plus 3 other works</t>
    </r>
  </si>
  <si>
    <r>
      <t xml:space="preserve">APPENDIX 3. WILLIAM CONINGHAM COLLECTION SPREADSHEETS: </t>
    </r>
    <r>
      <rPr>
        <b/>
        <i/>
        <u/>
        <sz val="14"/>
        <color rgb="FFC00000"/>
        <rFont val="Calibri"/>
        <family val="2"/>
        <scheme val="minor"/>
      </rPr>
      <t xml:space="preserve">ii. Analysis by price of pictures for sale at  Christie's 29th June 1849 </t>
    </r>
  </si>
  <si>
    <r>
      <t xml:space="preserve">APPENDIX 3. WILLIAM CONINGHAM COLLECTION SPREADSHEETS: </t>
    </r>
    <r>
      <rPr>
        <b/>
        <i/>
        <u/>
        <sz val="14"/>
        <color rgb="FFC00000"/>
        <rFont val="Calibri"/>
        <family val="2"/>
        <scheme val="minor"/>
      </rPr>
      <t>iii. Analysis by size of pictures for sale at  Christie's 29th June 1849 plus 3 others</t>
    </r>
  </si>
  <si>
    <r>
      <t xml:space="preserve">APPENDIX 3. WILLIAM CONINGHAM COLLECTION SPREADSHEETS: </t>
    </r>
    <r>
      <rPr>
        <b/>
        <i/>
        <u/>
        <sz val="14"/>
        <color rgb="FFC00000"/>
        <rFont val="Calibri"/>
        <family val="2"/>
        <scheme val="minor"/>
      </rPr>
      <t>iv. Comparison of collections in the 1840s and 1850s by size, price, period and school</t>
    </r>
  </si>
  <si>
    <r>
      <t xml:space="preserve">APPENDIX 3. WILLIAM CONNINGHAM COLLECTION SPREADSHEET: </t>
    </r>
    <r>
      <rPr>
        <b/>
        <i/>
        <u/>
        <sz val="14"/>
        <color rgb="FFC00000"/>
        <rFont val="Calibri"/>
        <family val="2"/>
        <scheme val="minor"/>
      </rPr>
      <t xml:space="preserve">v. All paintings owned by Coningham including family pictures and others </t>
    </r>
  </si>
  <si>
    <r>
      <t xml:space="preserve">APPENDIX 3. WILLIAM CONNINGHAM COLLECTION SPREADSHEET: </t>
    </r>
    <r>
      <rPr>
        <b/>
        <i/>
        <u/>
        <sz val="14"/>
        <color rgb="FFC00000"/>
        <rFont val="Calibri"/>
        <family val="2"/>
        <scheme val="minor"/>
      </rPr>
      <t xml:space="preserve">vi. Documented and known drawings and sculptures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</si>
</sst>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quot;£&quot;* #,##0_-;_-&quot;£&quot;* &quot;-&quot;??_-;_-@_-"/>
  </numFmts>
  <fonts count="24" x14ac:knownFonts="1">
    <font>
      <sz val="11"/>
      <color theme="1"/>
      <name val="Calibri"/>
      <family val="2"/>
      <scheme val="minor"/>
    </font>
    <font>
      <sz val="11"/>
      <color theme="1"/>
      <name val="Calibri"/>
      <family val="2"/>
      <scheme val="minor"/>
    </font>
    <font>
      <b/>
      <sz val="14"/>
      <color rgb="FFC00000"/>
      <name val="Calibri"/>
      <family val="2"/>
      <scheme val="minor"/>
    </font>
    <font>
      <sz val="11"/>
      <color theme="1"/>
      <name val="Calibri"/>
      <family val="2"/>
      <scheme val="minor"/>
    </font>
    <font>
      <b/>
      <sz val="11"/>
      <color rgb="FF0000FF"/>
      <name val="Calibri"/>
      <family val="2"/>
      <scheme val="minor"/>
    </font>
    <font>
      <b/>
      <sz val="11"/>
      <color rgb="FFC00000"/>
      <name val="Calibri"/>
      <family val="2"/>
      <scheme val="minor"/>
    </font>
    <font>
      <b/>
      <sz val="11"/>
      <color theme="1"/>
      <name val="Calibri"/>
      <family val="2"/>
      <scheme val="minor"/>
    </font>
    <font>
      <sz val="8"/>
      <color theme="1"/>
      <name val="Calibri"/>
      <family val="2"/>
      <scheme val="minor"/>
    </font>
    <font>
      <sz val="11"/>
      <color rgb="FFC00000"/>
      <name val="Calibri"/>
      <family val="2"/>
      <scheme val="minor"/>
    </font>
    <font>
      <sz val="11"/>
      <color rgb="FF0000FF"/>
      <name val="Calibri"/>
      <family val="2"/>
      <scheme val="minor"/>
    </font>
    <font>
      <sz val="1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b/>
      <i/>
      <sz val="14"/>
      <color theme="1"/>
      <name val="Calibri"/>
      <family val="2"/>
      <scheme val="minor"/>
    </font>
    <font>
      <sz val="8"/>
      <name val="Calibri"/>
      <family val="2"/>
      <scheme val="minor"/>
    </font>
    <font>
      <b/>
      <u/>
      <sz val="14"/>
      <color rgb="FF0000FF"/>
      <name val="Calibri"/>
      <family val="2"/>
      <scheme val="minor"/>
    </font>
    <font>
      <b/>
      <u/>
      <sz val="14"/>
      <color rgb="FFC00000"/>
      <name val="Calibri"/>
      <family val="2"/>
      <scheme val="minor"/>
    </font>
    <font>
      <b/>
      <sz val="11"/>
      <color theme="9" tint="-0.249977111117893"/>
      <name val="Calibri"/>
      <family val="2"/>
      <scheme val="minor"/>
    </font>
    <font>
      <sz val="11"/>
      <color theme="9" tint="-0.249977111117893"/>
      <name val="Calibri"/>
      <family val="2"/>
      <scheme val="minor"/>
    </font>
    <font>
      <b/>
      <i/>
      <u/>
      <sz val="14"/>
      <color rgb="FFC00000"/>
      <name val="Calibri"/>
      <family val="2"/>
      <scheme val="minor"/>
    </font>
    <font>
      <u/>
      <sz val="11"/>
      <color theme="10"/>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cellStyleXfs>
  <cellXfs count="201">
    <xf numFmtId="0" fontId="0" fillId="0" borderId="0" xfId="0"/>
    <xf numFmtId="0" fontId="2" fillId="0" borderId="0" xfId="0" applyFont="1"/>
    <xf numFmtId="0" fontId="3" fillId="0" borderId="0" xfId="0" applyFont="1"/>
    <xf numFmtId="0" fontId="5" fillId="0" borderId="1" xfId="0" applyFont="1" applyBorder="1"/>
    <xf numFmtId="0" fontId="3" fillId="3" borderId="1" xfId="0" applyFont="1" applyFill="1" applyBorder="1"/>
    <xf numFmtId="0" fontId="3" fillId="0" borderId="1" xfId="0" applyFont="1" applyBorder="1" applyAlignment="1">
      <alignment horizontal="left" shrinkToFit="1"/>
    </xf>
    <xf numFmtId="0" fontId="7" fillId="4" borderId="1" xfId="0" applyFont="1" applyFill="1" applyBorder="1" applyAlignment="1">
      <alignment shrinkToFit="1"/>
    </xf>
    <xf numFmtId="0" fontId="3" fillId="0" borderId="1" xfId="0" applyFont="1" applyBorder="1" applyAlignment="1">
      <alignment shrinkToFit="1"/>
    </xf>
    <xf numFmtId="0" fontId="3" fillId="2" borderId="1" xfId="0" applyFont="1" applyFill="1" applyBorder="1" applyAlignment="1">
      <alignment shrinkToFit="1"/>
    </xf>
    <xf numFmtId="0" fontId="6" fillId="0" borderId="0" xfId="0" applyFont="1"/>
    <xf numFmtId="0" fontId="6" fillId="0" borderId="1" xfId="0" applyFont="1" applyBorder="1"/>
    <xf numFmtId="0" fontId="6" fillId="4" borderId="1" xfId="0" applyFont="1" applyFill="1" applyBorder="1" applyAlignment="1">
      <alignment shrinkToFit="1"/>
    </xf>
    <xf numFmtId="0" fontId="3" fillId="0" borderId="1" xfId="0" applyFont="1" applyBorder="1"/>
    <xf numFmtId="0" fontId="6" fillId="0" borderId="1" xfId="0" applyFont="1" applyFill="1" applyBorder="1"/>
    <xf numFmtId="0" fontId="6" fillId="0" borderId="0" xfId="0" applyFont="1" applyBorder="1"/>
    <xf numFmtId="0" fontId="6" fillId="5" borderId="1" xfId="0" applyFont="1" applyFill="1" applyBorder="1"/>
    <xf numFmtId="0" fontId="8" fillId="0" borderId="1" xfId="0" applyFont="1" applyBorder="1"/>
    <xf numFmtId="0" fontId="6" fillId="4" borderId="5" xfId="0" applyFont="1" applyFill="1" applyBorder="1" applyAlignment="1">
      <alignment shrinkToFit="1"/>
    </xf>
    <xf numFmtId="0" fontId="6" fillId="4" borderId="4" xfId="0" applyFont="1" applyFill="1" applyBorder="1" applyAlignment="1">
      <alignment shrinkToFit="1"/>
    </xf>
    <xf numFmtId="0" fontId="7" fillId="4" borderId="4" xfId="0" applyFont="1" applyFill="1" applyBorder="1" applyAlignment="1">
      <alignment shrinkToFit="1"/>
    </xf>
    <xf numFmtId="0" fontId="9" fillId="0" borderId="1" xfId="0" applyFont="1" applyBorder="1"/>
    <xf numFmtId="0" fontId="5" fillId="5" borderId="1" xfId="0" applyFont="1" applyFill="1" applyBorder="1"/>
    <xf numFmtId="0" fontId="0" fillId="3" borderId="1" xfId="0" applyFont="1" applyFill="1" applyBorder="1"/>
    <xf numFmtId="0" fontId="0" fillId="2" borderId="1" xfId="0" applyFont="1" applyFill="1" applyBorder="1" applyAlignment="1">
      <alignment shrinkToFit="1"/>
    </xf>
    <xf numFmtId="0" fontId="0" fillId="0" borderId="1" xfId="0" applyFont="1" applyBorder="1" applyAlignment="1">
      <alignment horizontal="left" shrinkToFit="1"/>
    </xf>
    <xf numFmtId="0" fontId="6" fillId="6" borderId="1" xfId="0" applyFont="1" applyFill="1" applyBorder="1" applyAlignment="1">
      <alignment shrinkToFit="1"/>
    </xf>
    <xf numFmtId="0" fontId="0" fillId="3" borderId="1" xfId="0" applyFont="1" applyFill="1" applyBorder="1" applyAlignment="1">
      <alignment shrinkToFit="1"/>
    </xf>
    <xf numFmtId="0" fontId="3" fillId="7" borderId="1" xfId="0" applyFont="1" applyFill="1" applyBorder="1" applyAlignment="1">
      <alignment shrinkToFit="1"/>
    </xf>
    <xf numFmtId="0" fontId="0" fillId="7" borderId="1" xfId="0" applyFont="1" applyFill="1" applyBorder="1" applyAlignment="1">
      <alignment shrinkToFit="1"/>
    </xf>
    <xf numFmtId="0" fontId="4" fillId="0" borderId="1" xfId="0" applyFont="1" applyBorder="1"/>
    <xf numFmtId="0" fontId="4" fillId="0" borderId="1" xfId="0" applyFont="1" applyBorder="1" applyAlignment="1">
      <alignment horizontal="left"/>
    </xf>
    <xf numFmtId="0" fontId="11" fillId="0" borderId="1" xfId="0" applyFont="1" applyBorder="1" applyAlignment="1">
      <alignment shrinkToFit="1"/>
    </xf>
    <xf numFmtId="0" fontId="11" fillId="3" borderId="1" xfId="0" applyFont="1" applyFill="1" applyBorder="1"/>
    <xf numFmtId="0" fontId="11" fillId="0" borderId="1" xfId="0" applyFont="1" applyBorder="1" applyAlignment="1">
      <alignment horizontal="left" shrinkToFit="1"/>
    </xf>
    <xf numFmtId="0" fontId="11" fillId="0" borderId="3" xfId="0" applyFont="1" applyBorder="1" applyAlignment="1">
      <alignment horizontal="left" shrinkToFit="1"/>
    </xf>
    <xf numFmtId="0" fontId="0" fillId="0" borderId="1" xfId="0" applyFont="1" applyBorder="1"/>
    <xf numFmtId="0" fontId="9" fillId="5" borderId="1" xfId="0" applyFont="1" applyFill="1" applyBorder="1"/>
    <xf numFmtId="0" fontId="3" fillId="5" borderId="1" xfId="0" applyFont="1" applyFill="1" applyBorder="1"/>
    <xf numFmtId="0" fontId="3" fillId="5" borderId="1" xfId="0" applyFont="1" applyFill="1" applyBorder="1" applyAlignment="1">
      <alignment horizontal="left" shrinkToFit="1"/>
    </xf>
    <xf numFmtId="0" fontId="11" fillId="5" borderId="1" xfId="0" applyFont="1" applyFill="1" applyBorder="1" applyAlignment="1">
      <alignment horizontal="left" shrinkToFit="1"/>
    </xf>
    <xf numFmtId="0" fontId="6" fillId="5" borderId="1" xfId="0" applyFont="1" applyFill="1" applyBorder="1" applyAlignment="1">
      <alignment shrinkToFit="1"/>
    </xf>
    <xf numFmtId="0" fontId="3" fillId="5" borderId="1" xfId="0" applyFont="1" applyFill="1" applyBorder="1" applyAlignment="1">
      <alignment shrinkToFit="1"/>
    </xf>
    <xf numFmtId="0" fontId="12" fillId="5" borderId="1" xfId="0" applyFont="1" applyFill="1" applyBorder="1"/>
    <xf numFmtId="0" fontId="10" fillId="5" borderId="1" xfId="0" applyFont="1" applyFill="1" applyBorder="1"/>
    <xf numFmtId="0" fontId="10" fillId="5" borderId="1" xfId="0" applyFont="1" applyFill="1" applyBorder="1" applyAlignment="1">
      <alignment shrinkToFit="1"/>
    </xf>
    <xf numFmtId="0" fontId="10" fillId="5" borderId="1" xfId="0" applyFont="1" applyFill="1" applyBorder="1" applyAlignment="1">
      <alignment horizontal="left" shrinkToFit="1"/>
    </xf>
    <xf numFmtId="0" fontId="4" fillId="0" borderId="0" xfId="0" applyFont="1" applyAlignment="1">
      <alignment horizontal="center"/>
    </xf>
    <xf numFmtId="0" fontId="6" fillId="2" borderId="4" xfId="0" applyFont="1" applyFill="1" applyBorder="1"/>
    <xf numFmtId="0" fontId="6" fillId="2" borderId="2" xfId="0" applyFont="1" applyFill="1" applyBorder="1"/>
    <xf numFmtId="0" fontId="0" fillId="2" borderId="2" xfId="0" applyFill="1" applyBorder="1"/>
    <xf numFmtId="0" fontId="0" fillId="2" borderId="5" xfId="0" applyFill="1" applyBorder="1"/>
    <xf numFmtId="0" fontId="0" fillId="2" borderId="4" xfId="0" applyFill="1" applyBorder="1"/>
    <xf numFmtId="0" fontId="0" fillId="2" borderId="6" xfId="0" applyFill="1" applyBorder="1"/>
    <xf numFmtId="0" fontId="0" fillId="2" borderId="7" xfId="0" applyFill="1" applyBorder="1"/>
    <xf numFmtId="0" fontId="0" fillId="2" borderId="8" xfId="0" applyFill="1" applyBorder="1"/>
    <xf numFmtId="0" fontId="6" fillId="2" borderId="9" xfId="0" applyFont="1" applyFill="1" applyBorder="1"/>
    <xf numFmtId="0" fontId="0" fillId="2" borderId="0" xfId="0" applyFill="1" applyBorder="1"/>
    <xf numFmtId="0" fontId="0" fillId="2" borderId="10" xfId="0" applyFill="1" applyBorder="1"/>
    <xf numFmtId="0" fontId="0" fillId="2" borderId="9" xfId="0" applyFill="1" applyBorder="1"/>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1" fillId="0" borderId="0" xfId="0" applyFont="1"/>
    <xf numFmtId="0" fontId="1" fillId="0" borderId="1" xfId="0" applyFont="1" applyBorder="1" applyAlignment="1">
      <alignment shrinkToFit="1"/>
    </xf>
    <xf numFmtId="0" fontId="1" fillId="0" borderId="1" xfId="0" applyFont="1" applyBorder="1"/>
    <xf numFmtId="0" fontId="13" fillId="0" borderId="1" xfId="0" applyFont="1" applyBorder="1" applyAlignment="1">
      <alignment shrinkToFit="1"/>
    </xf>
    <xf numFmtId="0" fontId="12" fillId="0" borderId="1" xfId="0" applyFont="1" applyBorder="1" applyAlignment="1">
      <alignment horizontal="right" shrinkToFit="1"/>
    </xf>
    <xf numFmtId="0" fontId="1" fillId="0" borderId="1" xfId="0" applyFont="1" applyBorder="1" applyAlignment="1">
      <alignment horizontal="left" shrinkToFit="1"/>
    </xf>
    <xf numFmtId="0" fontId="1" fillId="3" borderId="1" xfId="0" applyFont="1" applyFill="1" applyBorder="1"/>
    <xf numFmtId="0" fontId="1" fillId="0" borderId="3" xfId="0" applyFont="1" applyBorder="1" applyAlignment="1">
      <alignment horizontal="left" shrinkToFit="1"/>
    </xf>
    <xf numFmtId="0" fontId="1" fillId="0" borderId="0" xfId="0" applyFont="1" applyAlignment="1">
      <alignment horizontal="left"/>
    </xf>
    <xf numFmtId="0" fontId="0" fillId="3" borderId="1" xfId="0" applyFill="1" applyBorder="1"/>
    <xf numFmtId="9" fontId="1" fillId="0" borderId="0" xfId="1" applyFont="1" applyBorder="1"/>
    <xf numFmtId="0" fontId="6" fillId="6" borderId="5" xfId="0" applyFont="1" applyFill="1" applyBorder="1" applyAlignment="1">
      <alignment shrinkToFit="1"/>
    </xf>
    <xf numFmtId="0" fontId="0" fillId="0" borderId="1" xfId="0" applyBorder="1" applyAlignment="1">
      <alignment horizontal="left" shrinkToFit="1"/>
    </xf>
    <xf numFmtId="0" fontId="1" fillId="3" borderId="1" xfId="0" applyFont="1" applyFill="1" applyBorder="1" applyAlignment="1">
      <alignment shrinkToFit="1"/>
    </xf>
    <xf numFmtId="0" fontId="3" fillId="0" borderId="1" xfId="0" applyFont="1" applyBorder="1" applyAlignment="1">
      <alignment horizontal="left"/>
    </xf>
    <xf numFmtId="0" fontId="3" fillId="0" borderId="0" xfId="0" applyFont="1" applyBorder="1" applyAlignment="1">
      <alignment horizontal="left" shrinkToFit="1"/>
    </xf>
    <xf numFmtId="0" fontId="11" fillId="0" borderId="1" xfId="0" applyFont="1" applyBorder="1" applyAlignment="1">
      <alignment horizontal="left"/>
    </xf>
    <xf numFmtId="0" fontId="11" fillId="0" borderId="0" xfId="0" applyFont="1" applyBorder="1" applyAlignment="1">
      <alignment horizontal="left" shrinkToFit="1"/>
    </xf>
    <xf numFmtId="0" fontId="3" fillId="5" borderId="5" xfId="0" applyFont="1" applyFill="1" applyBorder="1" applyAlignment="1">
      <alignment shrinkToFit="1"/>
    </xf>
    <xf numFmtId="0" fontId="3" fillId="5" borderId="4" xfId="0" applyFont="1" applyFill="1" applyBorder="1" applyAlignment="1">
      <alignment shrinkToFit="1"/>
    </xf>
    <xf numFmtId="0" fontId="3" fillId="2" borderId="1" xfId="0" applyFont="1" applyFill="1" applyBorder="1"/>
    <xf numFmtId="0" fontId="3" fillId="2" borderId="0" xfId="0" applyFont="1" applyFill="1" applyBorder="1" applyAlignment="1">
      <alignment shrinkToFit="1"/>
    </xf>
    <xf numFmtId="0" fontId="0" fillId="2" borderId="1" xfId="0" applyFill="1" applyBorder="1"/>
    <xf numFmtId="9" fontId="0" fillId="2" borderId="1" xfId="1" applyFont="1" applyFill="1" applyBorder="1"/>
    <xf numFmtId="9" fontId="0" fillId="3" borderId="1" xfId="1" applyFont="1" applyFill="1" applyBorder="1"/>
    <xf numFmtId="0" fontId="6" fillId="3" borderId="1" xfId="0" applyFont="1" applyFill="1" applyBorder="1"/>
    <xf numFmtId="0" fontId="0" fillId="10" borderId="1" xfId="0" applyFill="1" applyBorder="1"/>
    <xf numFmtId="9" fontId="0" fillId="10" borderId="1" xfId="1" applyFont="1" applyFill="1" applyBorder="1"/>
    <xf numFmtId="0" fontId="0" fillId="4" borderId="1" xfId="0" applyFill="1" applyBorder="1"/>
    <xf numFmtId="9" fontId="0" fillId="4" borderId="1" xfId="1" applyFont="1" applyFill="1" applyBorder="1"/>
    <xf numFmtId="0" fontId="6" fillId="0" borderId="1" xfId="0" applyFont="1" applyBorder="1" applyAlignment="1">
      <alignment shrinkToFit="1"/>
    </xf>
    <xf numFmtId="0" fontId="1" fillId="0" borderId="1" xfId="0" applyFont="1" applyBorder="1" applyAlignment="1">
      <alignment horizontal="left"/>
    </xf>
    <xf numFmtId="0" fontId="1" fillId="0" borderId="0" xfId="0" applyFont="1" applyBorder="1" applyAlignment="1">
      <alignment horizontal="left" shrinkToFit="1"/>
    </xf>
    <xf numFmtId="0" fontId="7" fillId="0" borderId="0" xfId="0" applyFont="1"/>
    <xf numFmtId="0" fontId="5" fillId="5" borderId="5" xfId="0" applyFont="1" applyFill="1" applyBorder="1"/>
    <xf numFmtId="0" fontId="6" fillId="0" borderId="5" xfId="0" applyFont="1" applyBorder="1"/>
    <xf numFmtId="0" fontId="1" fillId="3" borderId="5" xfId="0" applyFont="1" applyFill="1" applyBorder="1"/>
    <xf numFmtId="0" fontId="1" fillId="0" borderId="5" xfId="0" applyFont="1" applyBorder="1" applyAlignment="1">
      <alignment horizontal="left" shrinkToFit="1"/>
    </xf>
    <xf numFmtId="0" fontId="1" fillId="0" borderId="5" xfId="0" applyFont="1" applyBorder="1" applyAlignment="1">
      <alignment shrinkToFit="1"/>
    </xf>
    <xf numFmtId="0" fontId="7" fillId="0" borderId="14" xfId="0" applyFont="1" applyBorder="1"/>
    <xf numFmtId="0" fontId="7" fillId="0" borderId="15" xfId="0" applyFont="1" applyBorder="1"/>
    <xf numFmtId="0" fontId="5" fillId="5" borderId="16" xfId="0" applyFont="1" applyFill="1" applyBorder="1"/>
    <xf numFmtId="0" fontId="6" fillId="0" borderId="16" xfId="0" applyFont="1" applyBorder="1"/>
    <xf numFmtId="0" fontId="1" fillId="3" borderId="16" xfId="0" applyFont="1" applyFill="1" applyBorder="1"/>
    <xf numFmtId="0" fontId="1" fillId="0" borderId="16" xfId="0" applyFont="1" applyBorder="1" applyAlignment="1">
      <alignment horizontal="left" shrinkToFit="1"/>
    </xf>
    <xf numFmtId="0" fontId="1" fillId="0" borderId="16" xfId="0" applyFont="1" applyBorder="1" applyAlignment="1">
      <alignment shrinkToFit="1"/>
    </xf>
    <xf numFmtId="164" fontId="6" fillId="0" borderId="1" xfId="2" applyNumberFormat="1" applyFont="1" applyBorder="1"/>
    <xf numFmtId="0" fontId="6" fillId="4" borderId="6" xfId="0" applyFont="1" applyFill="1" applyBorder="1"/>
    <xf numFmtId="0" fontId="0" fillId="4" borderId="7" xfId="0" applyFill="1" applyBorder="1"/>
    <xf numFmtId="0" fontId="0" fillId="4" borderId="8" xfId="0" applyFill="1" applyBorder="1"/>
    <xf numFmtId="0" fontId="6" fillId="4" borderId="9" xfId="0" applyFont="1" applyFill="1" applyBorder="1"/>
    <xf numFmtId="0" fontId="6" fillId="4" borderId="0" xfId="0" applyFont="1" applyFill="1" applyBorder="1"/>
    <xf numFmtId="0" fontId="0" fillId="4" borderId="0" xfId="0" applyFill="1" applyBorder="1"/>
    <xf numFmtId="0" fontId="0" fillId="4" borderId="10" xfId="0" applyFill="1" applyBorder="1"/>
    <xf numFmtId="0" fontId="6" fillId="8" borderId="6" xfId="0" applyFont="1" applyFill="1" applyBorder="1"/>
    <xf numFmtId="0" fontId="0" fillId="8" borderId="7" xfId="0" applyFill="1" applyBorder="1"/>
    <xf numFmtId="0" fontId="0" fillId="8" borderId="8" xfId="0" applyFill="1" applyBorder="1"/>
    <xf numFmtId="0" fontId="6" fillId="8" borderId="9" xfId="0" applyFont="1" applyFill="1" applyBorder="1"/>
    <xf numFmtId="0" fontId="6" fillId="8" borderId="0" xfId="0" applyFont="1" applyFill="1" applyBorder="1"/>
    <xf numFmtId="0" fontId="0" fillId="8" borderId="0" xfId="0" applyFill="1" applyBorder="1"/>
    <xf numFmtId="0" fontId="0" fillId="8" borderId="10" xfId="0" applyFill="1" applyBorder="1"/>
    <xf numFmtId="0" fontId="6" fillId="9" borderId="6" xfId="0" applyFont="1" applyFill="1" applyBorder="1"/>
    <xf numFmtId="0" fontId="0" fillId="9" borderId="7" xfId="0" applyFill="1" applyBorder="1"/>
    <xf numFmtId="0" fontId="0" fillId="9" borderId="8" xfId="0" applyFill="1" applyBorder="1"/>
    <xf numFmtId="0" fontId="6" fillId="9" borderId="9" xfId="0" applyFont="1" applyFill="1" applyBorder="1"/>
    <xf numFmtId="0" fontId="6" fillId="9" borderId="0" xfId="0" applyFont="1" applyFill="1" applyBorder="1"/>
    <xf numFmtId="0" fontId="0" fillId="9" borderId="0" xfId="0" applyFill="1" applyBorder="1"/>
    <xf numFmtId="0" fontId="0" fillId="9" borderId="10" xfId="0" applyFill="1" applyBorder="1"/>
    <xf numFmtId="0" fontId="6" fillId="3" borderId="6" xfId="0" applyFont="1" applyFill="1" applyBorder="1"/>
    <xf numFmtId="0" fontId="0" fillId="3" borderId="7" xfId="0" applyFill="1" applyBorder="1"/>
    <xf numFmtId="0" fontId="0" fillId="3" borderId="8" xfId="0" applyFill="1" applyBorder="1"/>
    <xf numFmtId="0" fontId="6" fillId="3" borderId="9" xfId="0" applyFont="1" applyFill="1" applyBorder="1"/>
    <xf numFmtId="0" fontId="6" fillId="3" borderId="0" xfId="0" applyFont="1" applyFill="1" applyBorder="1"/>
    <xf numFmtId="0" fontId="0" fillId="3" borderId="0" xfId="0" applyFill="1" applyBorder="1"/>
    <xf numFmtId="0" fontId="0" fillId="3" borderId="10" xfId="0" applyFill="1" applyBorder="1"/>
    <xf numFmtId="0" fontId="11" fillId="2" borderId="1" xfId="0" applyFont="1" applyFill="1" applyBorder="1" applyAlignment="1">
      <alignment shrinkToFit="1"/>
    </xf>
    <xf numFmtId="0" fontId="11" fillId="2" borderId="0" xfId="0" applyFont="1" applyFill="1"/>
    <xf numFmtId="0" fontId="11" fillId="0" borderId="0" xfId="0" applyFont="1" applyAlignment="1">
      <alignment shrinkToFit="1"/>
    </xf>
    <xf numFmtId="0" fontId="11" fillId="0" borderId="3" xfId="0" applyFont="1" applyBorder="1" applyAlignment="1">
      <alignment shrinkToFit="1"/>
    </xf>
    <xf numFmtId="0" fontId="13" fillId="11" borderId="1" xfId="0" applyFont="1" applyFill="1" applyBorder="1" applyAlignment="1">
      <alignment shrinkToFit="1"/>
    </xf>
    <xf numFmtId="0" fontId="14" fillId="11" borderId="1" xfId="0" applyFont="1" applyFill="1" applyBorder="1" applyAlignment="1">
      <alignment shrinkToFit="1"/>
    </xf>
    <xf numFmtId="0" fontId="11" fillId="0" borderId="0" xfId="0" applyFont="1"/>
    <xf numFmtId="0" fontId="9" fillId="5" borderId="5" xfId="0" applyFont="1" applyFill="1" applyBorder="1"/>
    <xf numFmtId="0" fontId="13" fillId="11" borderId="5" xfId="0" applyFont="1" applyFill="1" applyBorder="1" applyAlignment="1">
      <alignment shrinkToFit="1"/>
    </xf>
    <xf numFmtId="0" fontId="14" fillId="11" borderId="5" xfId="0" applyFont="1" applyFill="1" applyBorder="1" applyAlignment="1">
      <alignment shrinkToFit="1"/>
    </xf>
    <xf numFmtId="0" fontId="11" fillId="0" borderId="14" xfId="0" applyFont="1" applyBorder="1"/>
    <xf numFmtId="0" fontId="11" fillId="0" borderId="15" xfId="0" applyFont="1" applyBorder="1"/>
    <xf numFmtId="0" fontId="9" fillId="5" borderId="16" xfId="0" applyFont="1" applyFill="1" applyBorder="1"/>
    <xf numFmtId="0" fontId="13" fillId="11" borderId="16" xfId="0" applyFont="1" applyFill="1" applyBorder="1" applyAlignment="1">
      <alignment shrinkToFit="1"/>
    </xf>
    <xf numFmtId="0" fontId="14" fillId="11" borderId="16" xfId="0" applyFont="1" applyFill="1" applyBorder="1" applyAlignment="1">
      <alignment shrinkToFit="1"/>
    </xf>
    <xf numFmtId="0" fontId="15" fillId="0" borderId="0" xfId="0" applyFont="1"/>
    <xf numFmtId="164" fontId="1" fillId="0" borderId="0" xfId="0" applyNumberFormat="1" applyFont="1"/>
    <xf numFmtId="0" fontId="0" fillId="0" borderId="0" xfId="0" applyBorder="1"/>
    <xf numFmtId="6" fontId="0" fillId="0" borderId="0" xfId="0" applyNumberFormat="1" applyBorder="1"/>
    <xf numFmtId="0" fontId="0" fillId="12" borderId="1" xfId="0" applyFill="1" applyBorder="1"/>
    <xf numFmtId="0" fontId="0" fillId="12" borderId="1" xfId="0" applyFill="1" applyBorder="1" applyAlignment="1">
      <alignment horizontal="left"/>
    </xf>
    <xf numFmtId="0" fontId="6" fillId="12" borderId="1" xfId="0" applyFont="1" applyFill="1" applyBorder="1"/>
    <xf numFmtId="0" fontId="0" fillId="0" borderId="1" xfId="0" applyFill="1" applyBorder="1"/>
    <xf numFmtId="0" fontId="0" fillId="7" borderId="1" xfId="0" applyFill="1" applyBorder="1"/>
    <xf numFmtId="0" fontId="0" fillId="11" borderId="1" xfId="0" applyFill="1" applyBorder="1"/>
    <xf numFmtId="9" fontId="0" fillId="0" borderId="1" xfId="1" applyFont="1" applyFill="1" applyBorder="1"/>
    <xf numFmtId="6" fontId="0" fillId="9" borderId="1" xfId="0" applyNumberFormat="1" applyFill="1" applyBorder="1"/>
    <xf numFmtId="6" fontId="0" fillId="2" borderId="1" xfId="0" applyNumberFormat="1" applyFill="1" applyBorder="1"/>
    <xf numFmtId="0" fontId="6" fillId="7" borderId="1" xfId="0" applyFont="1" applyFill="1" applyBorder="1"/>
    <xf numFmtId="0" fontId="6" fillId="11" borderId="1" xfId="0" applyFont="1" applyFill="1" applyBorder="1"/>
    <xf numFmtId="6" fontId="6" fillId="9" borderId="1" xfId="0" applyNumberFormat="1" applyFont="1" applyFill="1" applyBorder="1"/>
    <xf numFmtId="6" fontId="6" fillId="2" borderId="1" xfId="0" applyNumberFormat="1" applyFont="1" applyFill="1" applyBorder="1"/>
    <xf numFmtId="6" fontId="6" fillId="0" borderId="1" xfId="0" applyNumberFormat="1" applyFont="1" applyBorder="1"/>
    <xf numFmtId="0" fontId="11" fillId="0" borderId="0" xfId="0" applyFont="1" applyAlignment="1">
      <alignment vertical="center"/>
    </xf>
    <xf numFmtId="0" fontId="3" fillId="5" borderId="0" xfId="0" applyFont="1" applyFill="1"/>
    <xf numFmtId="0" fontId="0" fillId="0" borderId="0" xfId="0" applyFont="1"/>
    <xf numFmtId="0" fontId="0" fillId="8" borderId="1" xfId="0" applyFill="1" applyBorder="1"/>
    <xf numFmtId="0" fontId="0" fillId="9" borderId="1" xfId="0" applyFill="1" applyBorder="1"/>
    <xf numFmtId="0" fontId="2" fillId="0" borderId="1" xfId="0" applyFont="1" applyBorder="1"/>
    <xf numFmtId="0" fontId="9" fillId="0" borderId="1" xfId="0" applyFont="1" applyBorder="1" applyAlignment="1">
      <alignment horizontal="left"/>
    </xf>
    <xf numFmtId="0" fontId="13" fillId="3" borderId="1" xfId="0" applyFont="1" applyFill="1" applyBorder="1" applyAlignment="1">
      <alignment shrinkToFit="1"/>
    </xf>
    <xf numFmtId="0" fontId="4" fillId="11" borderId="1" xfId="0" applyFont="1" applyFill="1" applyBorder="1"/>
    <xf numFmtId="0" fontId="1" fillId="11" borderId="1" xfId="0" applyFont="1" applyFill="1" applyBorder="1"/>
    <xf numFmtId="0" fontId="9" fillId="11" borderId="1" xfId="0" applyFont="1" applyFill="1" applyBorder="1" applyAlignment="1">
      <alignment horizontal="left"/>
    </xf>
    <xf numFmtId="0" fontId="1" fillId="11" borderId="5" xfId="0" applyFont="1" applyFill="1" applyBorder="1" applyAlignment="1">
      <alignment shrinkToFit="1"/>
    </xf>
    <xf numFmtId="0" fontId="1" fillId="11" borderId="1" xfId="0" applyFont="1" applyFill="1" applyBorder="1" applyAlignment="1">
      <alignment shrinkToFit="1"/>
    </xf>
    <xf numFmtId="0" fontId="1" fillId="11" borderId="16" xfId="0" applyFont="1" applyFill="1" applyBorder="1" applyAlignment="1">
      <alignment shrinkToFit="1"/>
    </xf>
    <xf numFmtId="164" fontId="6" fillId="11" borderId="1" xfId="2" applyNumberFormat="1" applyFont="1" applyFill="1" applyBorder="1" applyAlignment="1">
      <alignment shrinkToFit="1"/>
    </xf>
    <xf numFmtId="0" fontId="6" fillId="11" borderId="1" xfId="0" applyFont="1" applyFill="1" applyBorder="1" applyAlignment="1">
      <alignment shrinkToFit="1"/>
    </xf>
    <xf numFmtId="0" fontId="4" fillId="0" borderId="1" xfId="0" applyFont="1" applyFill="1" applyBorder="1" applyAlignment="1">
      <alignment horizontal="left"/>
    </xf>
    <xf numFmtId="0" fontId="18" fillId="0" borderId="0" xfId="0" applyFont="1"/>
    <xf numFmtId="0" fontId="18" fillId="0" borderId="0" xfId="0" applyFont="1" applyBorder="1"/>
    <xf numFmtId="0" fontId="0" fillId="2" borderId="2" xfId="0" applyFill="1" applyBorder="1" applyAlignment="1">
      <alignment horizontal="left"/>
    </xf>
    <xf numFmtId="0" fontId="0" fillId="2" borderId="5" xfId="0" applyFill="1" applyBorder="1" applyAlignment="1">
      <alignment horizontal="left"/>
    </xf>
    <xf numFmtId="0" fontId="19" fillId="0" borderId="0" xfId="0" applyFont="1"/>
    <xf numFmtId="0" fontId="0" fillId="0" borderId="1" xfId="0" applyFont="1" applyFill="1" applyBorder="1"/>
    <xf numFmtId="9" fontId="1" fillId="0" borderId="1" xfId="1" applyFont="1" applyBorder="1"/>
    <xf numFmtId="0" fontId="20" fillId="2" borderId="1" xfId="0" applyFont="1" applyFill="1" applyBorder="1" applyAlignment="1">
      <alignment horizontal="left"/>
    </xf>
    <xf numFmtId="0" fontId="21" fillId="2" borderId="1" xfId="0" applyFont="1" applyFill="1" applyBorder="1"/>
    <xf numFmtId="44" fontId="1" fillId="0" borderId="0" xfId="0" applyNumberFormat="1" applyFont="1"/>
    <xf numFmtId="0" fontId="23" fillId="8" borderId="7" xfId="3" applyFill="1" applyBorder="1"/>
    <xf numFmtId="0" fontId="23" fillId="4" borderId="7" xfId="3" applyFill="1" applyBorder="1"/>
    <xf numFmtId="0" fontId="23" fillId="9" borderId="7" xfId="3" applyFill="1" applyBorder="1"/>
  </cellXfs>
  <cellStyles count="4">
    <cellStyle name="Currency" xfId="2" builtinId="4"/>
    <cellStyle name="Hyperlink" xfId="3" builtinId="8"/>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70</xdr:row>
      <xdr:rowOff>0</xdr:rowOff>
    </xdr:from>
    <xdr:ext cx="11537347" cy="1666875"/>
    <xdr:sp macro="" textlink="">
      <xdr:nvSpPr>
        <xdr:cNvPr id="2" name="TextBox 1">
          <a:extLst>
            <a:ext uri="{FF2B5EF4-FFF2-40B4-BE49-F238E27FC236}">
              <a16:creationId xmlns:a16="http://schemas.microsoft.com/office/drawing/2014/main" id="{112152C3-9C7C-434E-A627-26E7BE69D053}"/>
            </a:ext>
          </a:extLst>
        </xdr:cNvPr>
        <xdr:cNvSpPr txBox="1"/>
      </xdr:nvSpPr>
      <xdr:spPr>
        <a:xfrm>
          <a:off x="250031" y="13525500"/>
          <a:ext cx="11537347" cy="1666875"/>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spreadsheet</a:t>
          </a:r>
          <a:r>
            <a:rPr lang="en-GB" sz="1100" baseline="0">
              <a:solidFill>
                <a:schemeClr val="tx1"/>
              </a:solidFill>
              <a:effectLst/>
              <a:latin typeface="+mn-lt"/>
              <a:ea typeface="+mn-ea"/>
              <a:cs typeface="+mn-cs"/>
            </a:rPr>
            <a:t> summarises the 61 pictures on sale as described in the </a:t>
          </a:r>
          <a:r>
            <a:rPr lang="en-GB" sz="1100" i="1">
              <a:solidFill>
                <a:schemeClr val="tx1"/>
              </a:solidFill>
              <a:effectLst/>
              <a:latin typeface="+mn-lt"/>
              <a:ea typeface="+mn-ea"/>
              <a:cs typeface="+mn-cs"/>
            </a:rPr>
            <a:t>Catalogue of the Very Choice and Important Collection of Italian Pictures, Together with the Four Capital English Works. The Property of William Coningham, Esq</a:t>
          </a:r>
          <a:r>
            <a:rPr lang="en-GB" sz="1100">
              <a:solidFill>
                <a:schemeClr val="tx1"/>
              </a:solidFill>
              <a:effectLst/>
              <a:latin typeface="+mn-lt"/>
              <a:ea typeface="+mn-ea"/>
              <a:cs typeface="+mn-cs"/>
            </a:rPr>
            <a:t> (Catalogue of sale for Christie and Manson auction Saturday June 9</a:t>
          </a:r>
          <a:r>
            <a:rPr lang="en-GB" sz="1100" baseline="30000">
              <a:solidFill>
                <a:schemeClr val="tx1"/>
              </a:solidFill>
              <a:effectLst/>
              <a:latin typeface="+mn-lt"/>
              <a:ea typeface="+mn-ea"/>
              <a:cs typeface="+mn-cs"/>
            </a:rPr>
            <a:t>th</a:t>
          </a:r>
          <a:r>
            <a:rPr lang="en-GB" sz="1100">
              <a:solidFill>
                <a:schemeClr val="tx1"/>
              </a:solidFill>
              <a:effectLst/>
              <a:latin typeface="+mn-lt"/>
              <a:ea typeface="+mn-ea"/>
              <a:cs typeface="+mn-cs"/>
            </a:rPr>
            <a:t> 1849), plus the ledger accompanying the catalogue, </a:t>
          </a:r>
          <a:r>
            <a:rPr lang="en-GB" sz="1100" i="1">
              <a:solidFill>
                <a:schemeClr val="tx1"/>
              </a:solidFill>
              <a:effectLst/>
              <a:latin typeface="+mn-lt"/>
              <a:ea typeface="+mn-ea"/>
              <a:cs typeface="+mn-cs"/>
            </a:rPr>
            <a:t>Christie’s Archives, </a:t>
          </a:r>
          <a:r>
            <a:rPr lang="en-GB" sz="1100">
              <a:solidFill>
                <a:schemeClr val="tx1"/>
              </a:solidFill>
              <a:effectLst/>
              <a:latin typeface="+mn-lt"/>
              <a:ea typeface="+mn-ea"/>
              <a:cs typeface="+mn-cs"/>
            </a:rPr>
            <a:t>Christie’s King’s Street, London. Both documents appear to have been updated to take into account the final sale of seven paintings sold in 1851 having been bought-in at</a:t>
          </a:r>
          <a:r>
            <a:rPr lang="en-GB" sz="1100" baseline="0">
              <a:solidFill>
                <a:schemeClr val="tx1"/>
              </a:solidFill>
              <a:effectLst/>
              <a:latin typeface="+mn-lt"/>
              <a:ea typeface="+mn-ea"/>
              <a:cs typeface="+mn-cs"/>
            </a:rPr>
            <a:t> the original sale. </a:t>
          </a: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2. Information</a:t>
          </a:r>
          <a:r>
            <a:rPr lang="en-GB" sz="1100" baseline="0">
              <a:solidFill>
                <a:schemeClr val="tx1"/>
              </a:solidFill>
              <a:effectLst/>
              <a:latin typeface="+mn-lt"/>
              <a:ea typeface="+mn-ea"/>
              <a:cs typeface="+mn-cs"/>
            </a:rPr>
            <a:t> on the three additional paintings numbered 1-3 in blue is extracted from National Gallery sources and other references which can be found in the main text of Chapter 2.</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3. Columns a, b, c, g, and k  contain</a:t>
          </a:r>
          <a:r>
            <a:rPr lang="en-GB" sz="1100" baseline="0">
              <a:solidFill>
                <a:schemeClr val="tx1"/>
              </a:solidFill>
              <a:effectLst/>
              <a:latin typeface="+mn-lt"/>
              <a:ea typeface="+mn-ea"/>
              <a:cs typeface="+mn-cs"/>
            </a:rPr>
            <a:t> information taken directly from the Christie's catalogue 1849 and ledger, both apparently updated in 1851.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4. Columns d, e, f, h, i, and j contain analysis based on Haskell, </a:t>
          </a:r>
          <a:r>
            <a:rPr lang="en-GB" sz="1100" i="1" baseline="0">
              <a:solidFill>
                <a:schemeClr val="tx1"/>
              </a:solidFill>
              <a:effectLst/>
              <a:latin typeface="+mn-lt"/>
              <a:ea typeface="+mn-ea"/>
              <a:cs typeface="+mn-cs"/>
            </a:rPr>
            <a:t>William Coningham</a:t>
          </a:r>
          <a:r>
            <a:rPr lang="en-GB" sz="1100" baseline="0">
              <a:solidFill>
                <a:schemeClr val="tx1"/>
              </a:solidFill>
              <a:effectLst/>
              <a:latin typeface="+mn-lt"/>
              <a:ea typeface="+mn-ea"/>
              <a:cs typeface="+mn-cs"/>
            </a:rPr>
            <a:t>, 1991 and my own library and internet research. Column f shows the current whereabouts of 9 paintings in dark green which I have tracked down subsequent to those published in the Haskell article.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71</xdr:row>
      <xdr:rowOff>0</xdr:rowOff>
    </xdr:from>
    <xdr:ext cx="10060781" cy="1035843"/>
    <xdr:sp macro="" textlink="">
      <xdr:nvSpPr>
        <xdr:cNvPr id="2" name="TextBox 1">
          <a:extLst>
            <a:ext uri="{FF2B5EF4-FFF2-40B4-BE49-F238E27FC236}">
              <a16:creationId xmlns:a16="http://schemas.microsoft.com/office/drawing/2014/main" id="{9BCBC4AF-F7B6-480D-965A-890C766A8781}"/>
            </a:ext>
          </a:extLst>
        </xdr:cNvPr>
        <xdr:cNvSpPr txBox="1"/>
      </xdr:nvSpPr>
      <xdr:spPr>
        <a:xfrm>
          <a:off x="226219" y="13596938"/>
          <a:ext cx="10060781" cy="103584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shows</a:t>
          </a:r>
          <a:r>
            <a:rPr lang="en-GB" sz="1100" baseline="0">
              <a:solidFill>
                <a:schemeClr val="tx1"/>
              </a:solidFill>
              <a:effectLst/>
              <a:latin typeface="+mn-lt"/>
              <a:ea typeface="+mn-ea"/>
              <a:cs typeface="+mn-cs"/>
            </a:rPr>
            <a:t> the final sales prices of the 61 paintings in the Coningham collection ordered from highest to lowest.</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columns a, b, c, d, e, g are taken from </a:t>
          </a:r>
          <a:r>
            <a:rPr lang="en-GB" sz="1100" i="1" baseline="0">
              <a:solidFill>
                <a:schemeClr val="tx1"/>
              </a:solidFill>
              <a:effectLst/>
              <a:latin typeface="+mn-lt"/>
              <a:ea typeface="+mn-ea"/>
              <a:cs typeface="+mn-cs"/>
            </a:rPr>
            <a:t>i Christie's+ summary.</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3. The real price value of the collection relative to the present day is £1.2 million and the labour value £9.2 million, see </a:t>
          </a:r>
          <a:r>
            <a:rPr lang="en-GB" sz="1100" i="1" baseline="0">
              <a:solidFill>
                <a:schemeClr val="tx1"/>
              </a:solidFill>
              <a:effectLst/>
              <a:latin typeface="+mn-lt"/>
              <a:ea typeface="+mn-ea"/>
              <a:cs typeface="+mn-cs"/>
            </a:rPr>
            <a:t>MeasuringWorth.com. </a:t>
          </a:r>
          <a:endParaRPr lang="en-GB"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70</xdr:row>
      <xdr:rowOff>0</xdr:rowOff>
    </xdr:from>
    <xdr:ext cx="10060781" cy="916781"/>
    <xdr:sp macro="" textlink="">
      <xdr:nvSpPr>
        <xdr:cNvPr id="2" name="TextBox 1">
          <a:extLst>
            <a:ext uri="{FF2B5EF4-FFF2-40B4-BE49-F238E27FC236}">
              <a16:creationId xmlns:a16="http://schemas.microsoft.com/office/drawing/2014/main" id="{CDE1F258-5383-46BE-8C6D-DD7AD0AFC220}"/>
            </a:ext>
          </a:extLst>
        </xdr:cNvPr>
        <xdr:cNvSpPr txBox="1"/>
      </xdr:nvSpPr>
      <xdr:spPr>
        <a:xfrm>
          <a:off x="226219" y="13430250"/>
          <a:ext cx="10060781" cy="916781"/>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shows</a:t>
          </a:r>
          <a:r>
            <a:rPr lang="en-GB" sz="1100" baseline="0">
              <a:solidFill>
                <a:schemeClr val="tx1"/>
              </a:solidFill>
              <a:effectLst/>
              <a:latin typeface="+mn-lt"/>
              <a:ea typeface="+mn-ea"/>
              <a:cs typeface="+mn-cs"/>
            </a:rPr>
            <a:t> the size in square centimetres from biggest to smallest of the 48 paintings in the Coningham collection for which information is obtainable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columns a, b, c, d, e, g, are taken from </a:t>
          </a:r>
          <a:r>
            <a:rPr lang="en-GB" sz="1100" i="1" baseline="0">
              <a:solidFill>
                <a:schemeClr val="tx1"/>
              </a:solidFill>
              <a:effectLst/>
              <a:latin typeface="+mn-lt"/>
              <a:ea typeface="+mn-ea"/>
              <a:cs typeface="+mn-cs"/>
            </a:rPr>
            <a:t>i Christie's+ summary.</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3. Prices of the paintings are also shown to provide a comparison of prices to size of paintings.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571500</xdr:colOff>
      <xdr:row>19</xdr:row>
      <xdr:rowOff>176892</xdr:rowOff>
    </xdr:from>
    <xdr:ext cx="7021286" cy="994683"/>
    <xdr:sp macro="" textlink="">
      <xdr:nvSpPr>
        <xdr:cNvPr id="2" name="TextBox 1">
          <a:extLst>
            <a:ext uri="{FF2B5EF4-FFF2-40B4-BE49-F238E27FC236}">
              <a16:creationId xmlns:a16="http://schemas.microsoft.com/office/drawing/2014/main" id="{E8F15B97-75E6-4645-B1F0-0197ED07FCDB}"/>
            </a:ext>
          </a:extLst>
        </xdr:cNvPr>
        <xdr:cNvSpPr txBox="1"/>
      </xdr:nvSpPr>
      <xdr:spPr>
        <a:xfrm>
          <a:off x="571500" y="3910692"/>
          <a:ext cx="7021286" cy="994683"/>
        </a:xfrm>
        <a:prstGeom prst="rect">
          <a:avLst/>
        </a:prstGeom>
        <a:solidFill>
          <a:schemeClr val="bg2"/>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table combines all the collections which feature in Mrs Anna Jameson </a:t>
          </a:r>
          <a:r>
            <a:rPr lang="en-GB" sz="1100" i="1">
              <a:solidFill>
                <a:schemeClr val="tx1"/>
              </a:solidFill>
              <a:effectLst/>
              <a:latin typeface="+mn-lt"/>
              <a:ea typeface="+mn-ea"/>
              <a:cs typeface="+mn-cs"/>
            </a:rPr>
            <a:t>Companion to the Most Celebrated Private Galleries of Art in London</a:t>
          </a:r>
          <a:r>
            <a:rPr lang="en-GB" sz="1100">
              <a:solidFill>
                <a:schemeClr val="tx1"/>
              </a:solidFill>
              <a:effectLst/>
              <a:latin typeface="+mn-lt"/>
              <a:ea typeface="+mn-ea"/>
              <a:cs typeface="+mn-cs"/>
            </a:rPr>
            <a:t> (London: Saunders and Otley, 1844)</a:t>
          </a:r>
          <a:r>
            <a:rPr lang="en-GB" sz="1100" i="1">
              <a:solidFill>
                <a:schemeClr val="tx1"/>
              </a:solidFill>
              <a:effectLst/>
              <a:latin typeface="+mn-lt"/>
              <a:ea typeface="+mn-ea"/>
              <a:cs typeface="+mn-cs"/>
            </a:rPr>
            <a:t> </a:t>
          </a:r>
          <a:r>
            <a:rPr lang="en-GB" sz="1100">
              <a:solidFill>
                <a:schemeClr val="tx1"/>
              </a:solidFill>
              <a:effectLst/>
              <a:latin typeface="+mn-lt"/>
              <a:ea typeface="+mn-ea"/>
              <a:cs typeface="+mn-cs"/>
            </a:rPr>
            <a:t>and the main auctions of complete collections of paintings as identified for the period 1840-1850 in</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W. Roberts </a:t>
          </a:r>
          <a:r>
            <a:rPr lang="en-GB" sz="1100" i="1">
              <a:solidFill>
                <a:schemeClr val="tx1"/>
              </a:solidFill>
              <a:effectLst/>
              <a:latin typeface="+mn-lt"/>
              <a:ea typeface="+mn-ea"/>
              <a:cs typeface="+mn-cs"/>
            </a:rPr>
            <a:t>Memorials of Christie’s: a Record of Art Sales from 1766 to 1896</a:t>
          </a:r>
          <a:r>
            <a:rPr lang="en-GB" sz="1100">
              <a:solidFill>
                <a:schemeClr val="tx1"/>
              </a:solidFill>
              <a:effectLst/>
              <a:latin typeface="+mn-lt"/>
              <a:ea typeface="+mn-ea"/>
              <a:cs typeface="+mn-cs"/>
            </a:rPr>
            <a:t>. 2 vols (London: George Bell &amp; Sons, 1897).</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 </a:t>
          </a:r>
        </a:p>
        <a:p>
          <a:endParaRPr lang="en-GB" sz="1100"/>
        </a:p>
      </xdr:txBody>
    </xdr:sp>
    <xdr:clientData/>
  </xdr:oneCellAnchor>
  <xdr:oneCellAnchor>
    <xdr:from>
      <xdr:col>1</xdr:col>
      <xdr:colOff>0</xdr:colOff>
      <xdr:row>39</xdr:row>
      <xdr:rowOff>0</xdr:rowOff>
    </xdr:from>
    <xdr:ext cx="7021286" cy="809625"/>
    <xdr:sp macro="" textlink="">
      <xdr:nvSpPr>
        <xdr:cNvPr id="3" name="TextBox 2">
          <a:extLst>
            <a:ext uri="{FF2B5EF4-FFF2-40B4-BE49-F238E27FC236}">
              <a16:creationId xmlns:a16="http://schemas.microsoft.com/office/drawing/2014/main" id="{7019ADAE-A65A-4703-BA9F-2A9D4510E083}"/>
            </a:ext>
          </a:extLst>
        </xdr:cNvPr>
        <xdr:cNvSpPr txBox="1"/>
      </xdr:nvSpPr>
      <xdr:spPr>
        <a:xfrm>
          <a:off x="581025" y="7781925"/>
          <a:ext cx="7021286" cy="809625"/>
        </a:xfrm>
        <a:prstGeom prst="rect">
          <a:avLst/>
        </a:prstGeom>
        <a:solidFill>
          <a:schemeClr val="bg2"/>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eight</a:t>
          </a:r>
          <a:r>
            <a:rPr lang="en-GB" sz="1100" baseline="0">
              <a:solidFill>
                <a:schemeClr val="tx1"/>
              </a:solidFill>
              <a:effectLst/>
              <a:latin typeface="+mn-lt"/>
              <a:ea typeface="+mn-ea"/>
              <a:cs typeface="+mn-cs"/>
            </a:rPr>
            <a:t> auctions listed above are the same as those cited in Table A. taken from Roberts </a:t>
          </a:r>
          <a:r>
            <a:rPr lang="en-GB" sz="1100" i="1" baseline="0">
              <a:solidFill>
                <a:schemeClr val="tx1"/>
              </a:solidFill>
              <a:effectLst/>
              <a:latin typeface="+mn-lt"/>
              <a:ea typeface="+mn-ea"/>
              <a:cs typeface="+mn-cs"/>
            </a:rPr>
            <a:t>Memorials of Christie's </a:t>
          </a:r>
          <a:r>
            <a:rPr lang="en-GB" sz="1100" baseline="0">
              <a:solidFill>
                <a:schemeClr val="tx1"/>
              </a:solidFill>
              <a:effectLst/>
              <a:latin typeface="+mn-lt"/>
              <a:ea typeface="+mn-ea"/>
              <a:cs typeface="+mn-cs"/>
            </a:rPr>
            <a:t>with the same page references. </a:t>
          </a:r>
        </a:p>
        <a:p>
          <a:endParaRPr lang="en-GB" sz="1100"/>
        </a:p>
      </xdr:txBody>
    </xdr:sp>
    <xdr:clientData/>
  </xdr:oneCellAnchor>
  <xdr:oneCellAnchor>
    <xdr:from>
      <xdr:col>8</xdr:col>
      <xdr:colOff>1511</xdr:colOff>
      <xdr:row>12</xdr:row>
      <xdr:rowOff>190499</xdr:rowOff>
    </xdr:from>
    <xdr:ext cx="11537347" cy="2326823"/>
    <xdr:sp macro="" textlink="">
      <xdr:nvSpPr>
        <xdr:cNvPr id="4" name="TextBox 3">
          <a:extLst>
            <a:ext uri="{FF2B5EF4-FFF2-40B4-BE49-F238E27FC236}">
              <a16:creationId xmlns:a16="http://schemas.microsoft.com/office/drawing/2014/main" id="{9FBCDE85-1F8D-4141-9A23-E97E3E0732E4}"/>
            </a:ext>
          </a:extLst>
        </xdr:cNvPr>
        <xdr:cNvSpPr txBox="1"/>
      </xdr:nvSpPr>
      <xdr:spPr>
        <a:xfrm>
          <a:off x="9662582" y="2585356"/>
          <a:ext cx="11537347" cy="2326823"/>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'Coningham Collection at Sale 1849' analysis</a:t>
          </a:r>
          <a:r>
            <a:rPr lang="en-GB" sz="1100" baseline="0">
              <a:solidFill>
                <a:schemeClr val="tx1"/>
              </a:solidFill>
              <a:effectLst/>
              <a:latin typeface="+mn-lt"/>
              <a:ea typeface="+mn-ea"/>
              <a:cs typeface="+mn-cs"/>
            </a:rPr>
            <a:t> is based on Appendix 3. CCS, </a:t>
          </a:r>
          <a:r>
            <a:rPr lang="en-GB" sz="1100" i="1" baseline="0">
              <a:solidFill>
                <a:schemeClr val="tx1"/>
              </a:solidFill>
              <a:effectLst/>
              <a:latin typeface="+mn-lt"/>
              <a:ea typeface="+mn-ea"/>
              <a:cs typeface="+mn-cs"/>
            </a:rPr>
            <a:t>i Christies+ summary </a:t>
          </a:r>
          <a:r>
            <a:rPr lang="en-GB" sz="1100" i="0" baseline="0">
              <a:solidFill>
                <a:schemeClr val="tx1"/>
              </a:solidFill>
              <a:effectLst/>
              <a:latin typeface="+mn-lt"/>
              <a:ea typeface="+mn-ea"/>
              <a:cs typeface="+mn-cs"/>
            </a:rPr>
            <a:t>columns f and g which summarises the periods and schools of each painting in the Christie's sales cataglogue and ledge for the Coningham sale in June 1849</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The 'National Gallery Analysis 1847' is based on the </a:t>
          </a:r>
          <a:r>
            <a:rPr lang="en-GB" sz="1100">
              <a:solidFill>
                <a:schemeClr val="tx1"/>
              </a:solidFill>
              <a:effectLst/>
              <a:latin typeface="+mn-lt"/>
              <a:ea typeface="+mn-ea"/>
              <a:cs typeface="+mn-cs"/>
            </a:rPr>
            <a:t>Felix Summerly (Henry Cole), </a:t>
          </a:r>
          <a:r>
            <a:rPr lang="en-GB" sz="1100" i="1">
              <a:solidFill>
                <a:schemeClr val="tx1"/>
              </a:solidFill>
              <a:effectLst/>
              <a:latin typeface="+mn-lt"/>
              <a:ea typeface="+mn-ea"/>
              <a:cs typeface="+mn-cs"/>
            </a:rPr>
            <a:t>Handbook for the National Gallery</a:t>
          </a:r>
          <a:r>
            <a:rPr lang="en-GB" sz="1100">
              <a:solidFill>
                <a:schemeClr val="tx1"/>
              </a:solidFill>
              <a:effectLst/>
              <a:latin typeface="+mn-lt"/>
              <a:ea typeface="+mn-ea"/>
              <a:cs typeface="+mn-cs"/>
            </a:rPr>
            <a:t> </a:t>
          </a:r>
          <a:r>
            <a:rPr lang="en-GB" sz="1100" i="1">
              <a:solidFill>
                <a:schemeClr val="tx1"/>
              </a:solidFill>
              <a:effectLst/>
              <a:latin typeface="+mn-lt"/>
              <a:ea typeface="+mn-ea"/>
              <a:cs typeface="+mn-cs"/>
            </a:rPr>
            <a:t>Containing 1. A Numerical Catalogue of the Pictures and Remarks 2. Alphabetical List of the Painters, Their Chronology, Their Schools, and References to Their Pictures</a:t>
          </a:r>
          <a:r>
            <a:rPr lang="en-GB" sz="1100">
              <a:solidFill>
                <a:schemeClr val="tx1"/>
              </a:solidFill>
              <a:effectLst/>
              <a:latin typeface="+mn-lt"/>
              <a:ea typeface="+mn-ea"/>
              <a:cs typeface="+mn-cs"/>
            </a:rPr>
            <a:t> (London: George Bell, 1844) </a:t>
          </a:r>
          <a:r>
            <a:rPr lang="en-GB" sz="1100" i="0">
              <a:solidFill>
                <a:schemeClr val="tx1"/>
              </a:solidFill>
              <a:effectLst/>
              <a:latin typeface="+mn-lt"/>
              <a:ea typeface="+mn-ea"/>
              <a:cs typeface="+mn-cs"/>
            </a:rPr>
            <a:t>including</a:t>
          </a:r>
          <a:r>
            <a:rPr lang="en-GB" sz="1100" i="0" baseline="0">
              <a:solidFill>
                <a:schemeClr val="tx1"/>
              </a:solidFill>
              <a:effectLst/>
              <a:latin typeface="+mn-lt"/>
              <a:ea typeface="+mn-ea"/>
              <a:cs typeface="+mn-cs"/>
            </a:rPr>
            <a:t> updates made in 1847</a:t>
          </a:r>
          <a:r>
            <a:rPr lang="en-GB" sz="1100" i="1">
              <a:solidFill>
                <a:schemeClr val="tx1"/>
              </a:solidFill>
              <a:effectLst/>
              <a:latin typeface="+mn-lt"/>
              <a:ea typeface="+mn-ea"/>
              <a:cs typeface="+mn-cs"/>
            </a:rPr>
            <a:t>. </a:t>
          </a:r>
          <a:r>
            <a:rPr lang="en-GB" sz="1100">
              <a:solidFill>
                <a:schemeClr val="tx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3. The 'Samuel Rogers Collection 1844' analysis has</a:t>
          </a:r>
          <a:r>
            <a:rPr lang="en-GB" sz="1100" baseline="0">
              <a:solidFill>
                <a:schemeClr val="tx1"/>
              </a:solidFill>
              <a:effectLst/>
              <a:latin typeface="+mn-lt"/>
              <a:ea typeface="+mn-ea"/>
              <a:cs typeface="+mn-cs"/>
            </a:rPr>
            <a:t> been taken from </a:t>
          </a:r>
          <a:r>
            <a:rPr lang="en-GB" sz="1100">
              <a:solidFill>
                <a:schemeClr val="tx1"/>
              </a:solidFill>
              <a:effectLst/>
              <a:latin typeface="+mn-lt"/>
              <a:ea typeface="+mn-ea"/>
              <a:cs typeface="+mn-cs"/>
            </a:rPr>
            <a:t>Mrs Anna Jameson </a:t>
          </a:r>
          <a:r>
            <a:rPr lang="en-GB" sz="1100" i="1">
              <a:solidFill>
                <a:schemeClr val="tx1"/>
              </a:solidFill>
              <a:effectLst/>
              <a:latin typeface="+mn-lt"/>
              <a:ea typeface="+mn-ea"/>
              <a:cs typeface="+mn-cs"/>
            </a:rPr>
            <a:t>Companion to the Most Celebrated Private Galleries of Art in London</a:t>
          </a:r>
          <a:r>
            <a:rPr lang="en-GB" sz="1100" i="0">
              <a:solidFill>
                <a:schemeClr val="tx1"/>
              </a:solidFill>
              <a:effectLst/>
              <a:latin typeface="+mn-lt"/>
              <a:ea typeface="+mn-ea"/>
              <a:cs typeface="+mn-cs"/>
            </a:rPr>
            <a:t>,</a:t>
          </a:r>
          <a:r>
            <a:rPr lang="en-GB" sz="1100" i="0" baseline="0">
              <a:solidFill>
                <a:schemeClr val="tx1"/>
              </a:solidFill>
              <a:effectLst/>
              <a:latin typeface="+mn-lt"/>
              <a:ea typeface="+mn-ea"/>
              <a:cs typeface="+mn-cs"/>
            </a:rPr>
            <a:t> 1844, pp. 383-413. This collection has been chosen because it was a well-known collection viewed at the time as exemplary.</a:t>
          </a: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4. The 'Waagen Treasures of Art 1854' analysis is based on an index analysis of Dr G.F. Waagen </a:t>
          </a:r>
          <a:r>
            <a:rPr lang="en-GB" sz="1100" i="1">
              <a:solidFill>
                <a:schemeClr val="tx1"/>
              </a:solidFill>
              <a:effectLst/>
              <a:latin typeface="+mn-lt"/>
              <a:ea typeface="+mn-ea"/>
              <a:cs typeface="+mn-cs"/>
            </a:rPr>
            <a:t>Treasures of Art in Great Britain, Being an Account of the Chief Collections of Paintings, Drawings, Sculptures, Illuminated MSS etc </a:t>
          </a:r>
          <a:r>
            <a:rPr lang="en-GB" sz="1100">
              <a:solidFill>
                <a:schemeClr val="tx1"/>
              </a:solidFill>
              <a:effectLst/>
              <a:latin typeface="+mn-lt"/>
              <a:ea typeface="+mn-ea"/>
              <a:cs typeface="+mn-cs"/>
            </a:rPr>
            <a:t>3 vols. (London: John Murray 1854)</a:t>
          </a:r>
          <a:r>
            <a:rPr lang="en-GB" sz="1100" baseline="0">
              <a:solidFill>
                <a:schemeClr val="tx1"/>
              </a:solidFill>
              <a:effectLst/>
              <a:latin typeface="+mn-lt"/>
              <a:ea typeface="+mn-ea"/>
              <a:cs typeface="+mn-cs"/>
            </a:rPr>
            <a:t>, pp. xii-lx, which lists 5060 paintings in 165 different collections including both the Samuel Rogers and National Gallery collections. As Waagen admits himself his survey carried out in 1835 and again in visits in 1850 and 1851 when 54 further collections were viewed to bring the total featured to 165 was not necessarily a complete record of all significant collections (Waagen </a:t>
          </a:r>
          <a:r>
            <a:rPr lang="en-GB" sz="1100" i="1" baseline="0">
              <a:solidFill>
                <a:schemeClr val="tx1"/>
              </a:solidFill>
              <a:effectLst/>
              <a:latin typeface="+mn-lt"/>
              <a:ea typeface="+mn-ea"/>
              <a:cs typeface="+mn-cs"/>
            </a:rPr>
            <a:t>Treasures </a:t>
          </a:r>
          <a:r>
            <a:rPr lang="en-GB" sz="1100" i="0" baseline="0">
              <a:solidFill>
                <a:schemeClr val="tx1"/>
              </a:solidFill>
              <a:effectLst/>
              <a:latin typeface="+mn-lt"/>
              <a:ea typeface="+mn-ea"/>
              <a:cs typeface="+mn-cs"/>
            </a:rPr>
            <a:t>vol 1</a:t>
          </a:r>
          <a:r>
            <a:rPr lang="en-GB" sz="1100" baseline="0">
              <a:solidFill>
                <a:schemeClr val="tx1"/>
              </a:solidFill>
              <a:effectLst/>
              <a:latin typeface="+mn-lt"/>
              <a:ea typeface="+mn-ea"/>
              <a:cs typeface="+mn-cs"/>
            </a:rPr>
            <a:t>, 1854, p. iv.) He also recognises that by 1854 'taste for pictures of the English school has exceedingly increased' (Waagen, </a:t>
          </a:r>
          <a:r>
            <a:rPr lang="en-GB" sz="1100" i="1" baseline="0">
              <a:solidFill>
                <a:schemeClr val="tx1"/>
              </a:solidFill>
              <a:effectLst/>
              <a:latin typeface="+mn-lt"/>
              <a:ea typeface="+mn-ea"/>
              <a:cs typeface="+mn-cs"/>
            </a:rPr>
            <a:t>Treasures </a:t>
          </a:r>
          <a:r>
            <a:rPr lang="en-GB" sz="1100" baseline="0">
              <a:solidFill>
                <a:schemeClr val="tx1"/>
              </a:solidFill>
              <a:effectLst/>
              <a:latin typeface="+mn-lt"/>
              <a:ea typeface="+mn-ea"/>
              <a:cs typeface="+mn-cs"/>
            </a:rPr>
            <a:t>vol 1, 1854, p. 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5. Periods have been assigned on the basis of the predominant century in which the named artists actively worked, ascertained on the basis of internet research.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oneCellAnchor>
    <xdr:from>
      <xdr:col>8</xdr:col>
      <xdr:colOff>1511</xdr:colOff>
      <xdr:row>45</xdr:row>
      <xdr:rowOff>0</xdr:rowOff>
    </xdr:from>
    <xdr:ext cx="11605382" cy="981075"/>
    <xdr:sp macro="" textlink="">
      <xdr:nvSpPr>
        <xdr:cNvPr id="5" name="TextBox 4">
          <a:extLst>
            <a:ext uri="{FF2B5EF4-FFF2-40B4-BE49-F238E27FC236}">
              <a16:creationId xmlns:a16="http://schemas.microsoft.com/office/drawing/2014/main" id="{4E687D67-97BA-4AC3-BA55-B77C9EDC1C38}"/>
            </a:ext>
          </a:extLst>
        </xdr:cNvPr>
        <xdr:cNvSpPr txBox="1"/>
      </xdr:nvSpPr>
      <xdr:spPr>
        <a:xfrm>
          <a:off x="9662582" y="8749393"/>
          <a:ext cx="11605382" cy="981075"/>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a:t>
          </a:r>
          <a:r>
            <a:rPr lang="en-GB" sz="1100" baseline="0">
              <a:solidFill>
                <a:schemeClr val="tx1"/>
              </a:solidFill>
              <a:effectLst/>
              <a:latin typeface="+mn-lt"/>
              <a:ea typeface="+mn-ea"/>
              <a:cs typeface="+mn-cs"/>
            </a:rPr>
            <a:t> figures in the above table are derived from information in the sources listed in the notes for Table C. above.</a:t>
          </a: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Schools have been assigned on the basis of either the conventions used in catalogues and collection descriptions at the time and/or the predominant region in which the named artists worked in their lifetimes based on library internet research.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79</xdr:row>
      <xdr:rowOff>11906</xdr:rowOff>
    </xdr:from>
    <xdr:ext cx="11537347" cy="1571625"/>
    <xdr:sp macro="" textlink="">
      <xdr:nvSpPr>
        <xdr:cNvPr id="2" name="TextBox 1">
          <a:extLst>
            <a:ext uri="{FF2B5EF4-FFF2-40B4-BE49-F238E27FC236}">
              <a16:creationId xmlns:a16="http://schemas.microsoft.com/office/drawing/2014/main" id="{79C67D30-6E70-41CC-96D1-85AF15CC8664}"/>
            </a:ext>
          </a:extLst>
        </xdr:cNvPr>
        <xdr:cNvSpPr txBox="1"/>
      </xdr:nvSpPr>
      <xdr:spPr>
        <a:xfrm>
          <a:off x="297656" y="15120937"/>
          <a:ext cx="11537347" cy="1571625"/>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is an alphabetical list of all the</a:t>
          </a:r>
          <a:r>
            <a:rPr lang="en-GB" sz="1100" baseline="0">
              <a:solidFill>
                <a:schemeClr val="tx1"/>
              </a:solidFill>
              <a:effectLst/>
              <a:latin typeface="+mn-lt"/>
              <a:ea typeface="+mn-ea"/>
              <a:cs typeface="+mn-cs"/>
            </a:rPr>
            <a:t> known paintings which Coningham owned in his lifetime. It includes 11 works with blue numbers 4 to 14  in column a. which were either family pictures or were works which had been sold on by the time of the Christie's sale in June 1849 and which have not been included as part of the main collection.</a:t>
          </a:r>
          <a:endParaRPr lang="en-GB"/>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2. The blue number family pictures 4, 5,6, 7, 8, and 11 are all works referenced</a:t>
          </a:r>
          <a:r>
            <a:rPr lang="en-GB" sz="1100" baseline="0">
              <a:solidFill>
                <a:schemeClr val="tx1"/>
              </a:solidFill>
              <a:effectLst/>
              <a:latin typeface="+mn-lt"/>
              <a:ea typeface="+mn-ea"/>
              <a:cs typeface="+mn-cs"/>
            </a:rPr>
            <a:t> in Coningham letters to Linnell, FM, JLA or in A. T. Story</a:t>
          </a:r>
          <a:r>
            <a:rPr lang="en-GB" sz="1100" i="1" baseline="0">
              <a:solidFill>
                <a:schemeClr val="tx1"/>
              </a:solidFill>
              <a:effectLst/>
              <a:latin typeface="+mn-lt"/>
              <a:ea typeface="+mn-ea"/>
              <a:cs typeface="+mn-cs"/>
            </a:rPr>
            <a:t>, Life of John Linnell</a:t>
          </a:r>
          <a:r>
            <a:rPr lang="en-GB" sz="1100" i="0" baseline="0">
              <a:solidFill>
                <a:schemeClr val="tx1"/>
              </a:solidFill>
              <a:effectLst/>
              <a:latin typeface="+mn-lt"/>
              <a:ea typeface="+mn-ea"/>
              <a:cs typeface="+mn-cs"/>
            </a:rPr>
            <a:t>, p. 252.</a:t>
          </a:r>
          <a:endParaRPr lang="en-GB"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Blue numbered works 9, 10 and 12 were paintings on exhibition at the BI Old Masters exhibition in 1844 but not on sale at the Coningham auction.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4. Blue number 13 Parmigianino </a:t>
          </a:r>
          <a:r>
            <a:rPr lang="en-GB" sz="1100" i="1" baseline="0">
              <a:solidFill>
                <a:schemeClr val="tx1"/>
              </a:solidFill>
              <a:effectLst/>
              <a:latin typeface="+mn-lt"/>
              <a:ea typeface="+mn-ea"/>
              <a:cs typeface="+mn-cs"/>
            </a:rPr>
            <a:t>Dancing Boys </a:t>
          </a:r>
          <a:r>
            <a:rPr lang="en-GB" sz="1100" i="0" baseline="0">
              <a:solidFill>
                <a:schemeClr val="tx1"/>
              </a:solidFill>
              <a:effectLst/>
              <a:latin typeface="+mn-lt"/>
              <a:ea typeface="+mn-ea"/>
              <a:cs typeface="+mn-cs"/>
            </a:rPr>
            <a:t>was referenced in correspondence between WC and Linnell. It's possible that red number 11 is one and the same painting reattributed.</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5. Blue number 14 is a work assigned to Titian which Coningham referred to in his evidence to the Select Committee on the National Gallery in 1853 sold on before 1849.</a:t>
          </a: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50</xdr:row>
      <xdr:rowOff>0</xdr:rowOff>
    </xdr:from>
    <xdr:ext cx="11537347" cy="1047750"/>
    <xdr:sp macro="" textlink="">
      <xdr:nvSpPr>
        <xdr:cNvPr id="2" name="TextBox 1">
          <a:extLst>
            <a:ext uri="{FF2B5EF4-FFF2-40B4-BE49-F238E27FC236}">
              <a16:creationId xmlns:a16="http://schemas.microsoft.com/office/drawing/2014/main" id="{6A1BEBD0-9EA7-406C-9608-31A6675BEA5F}"/>
            </a:ext>
          </a:extLst>
        </xdr:cNvPr>
        <xdr:cNvSpPr txBox="1"/>
      </xdr:nvSpPr>
      <xdr:spPr>
        <a:xfrm>
          <a:off x="297656" y="9763125"/>
          <a:ext cx="11537347" cy="1047750"/>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The list of drawings,</a:t>
          </a:r>
          <a:r>
            <a:rPr lang="en-GB" sz="1100" baseline="0">
              <a:solidFill>
                <a:schemeClr val="tx1"/>
              </a:solidFill>
              <a:effectLst/>
              <a:latin typeface="+mn-lt"/>
              <a:ea typeface="+mn-ea"/>
              <a:cs typeface="+mn-cs"/>
            </a:rPr>
            <a:t> etching and engravings has been compiled on the basis of library and internet research and in particular the British Museum website.</a:t>
          </a:r>
          <a:endParaRPr lang="en-GB" sz="110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six bronzes and sculptures were on sale at Christie's in June 1849. The information here is taken from the catalogue.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The short-lived ownership of the drawings and engravings and the small number of bronxes and sculptures suggests that Coningham was not a serious collector of either of these categories of objects. However it seems worthwhile to list what we know about Coningham's additional collecting interests.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etmuseum.org/art/collection/search/459211" TargetMode="External"/><Relationship Id="rId2" Type="http://schemas.openxmlformats.org/officeDocument/2006/relationships/hyperlink" Target="https://www.clarkart.edu/artpiece/detail/head-of-a-young-man" TargetMode="External"/><Relationship Id="rId1" Type="http://schemas.openxmlformats.org/officeDocument/2006/relationships/hyperlink" Target="https://www.nationalgallery.org.uk/media/24271/immunity_from_seizure_the-credit-suisse-exhibition-michelangelo-sebastiano.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7807-EEED-4F47-85ED-93647DF146C6}">
  <dimension ref="A1:W69"/>
  <sheetViews>
    <sheetView tabSelected="1" zoomScale="80" zoomScaleNormal="80" workbookViewId="0"/>
  </sheetViews>
  <sheetFormatPr defaultColWidth="9.140625" defaultRowHeight="15" x14ac:dyDescent="0.25"/>
  <cols>
    <col min="1" max="1" width="4.42578125" style="63" customWidth="1"/>
    <col min="2" max="2" width="28.5703125" style="63" customWidth="1"/>
    <col min="3" max="3" width="55.7109375" style="63" customWidth="1"/>
    <col min="4" max="4" width="11.140625" style="63" customWidth="1"/>
    <col min="5" max="5" width="8.140625" style="63" hidden="1" customWidth="1"/>
    <col min="6" max="7" width="6.28515625" style="63" hidden="1" customWidth="1"/>
    <col min="8" max="8" width="12" style="63" customWidth="1"/>
    <col min="9" max="9" width="37.140625" style="63" customWidth="1"/>
    <col min="10" max="10" width="5.5703125" style="63" customWidth="1"/>
    <col min="11" max="11" width="3.42578125" style="63" customWidth="1"/>
    <col min="12" max="12" width="3.28515625" style="63" customWidth="1"/>
    <col min="13" max="13" width="41" style="63" customWidth="1"/>
    <col min="14" max="14" width="4.7109375" style="63" customWidth="1"/>
    <col min="15" max="15" width="4.5703125" style="63" customWidth="1"/>
    <col min="16" max="16" width="8.85546875" style="63" customWidth="1"/>
    <col min="17" max="17" width="22.5703125" style="63" customWidth="1"/>
    <col min="18" max="18" width="37" style="63" customWidth="1"/>
    <col min="19" max="19" width="21.28515625" style="63" customWidth="1"/>
    <col min="20" max="20" width="9.140625" style="63"/>
    <col min="21" max="21" width="19.85546875" style="63" customWidth="1"/>
    <col min="22" max="22" width="9.140625" style="63"/>
    <col min="23" max="23" width="9.5703125" style="63" customWidth="1"/>
    <col min="24" max="24" width="9.140625" style="63" customWidth="1"/>
    <col min="25" max="25" width="11" style="63" customWidth="1"/>
    <col min="26" max="26" width="5.140625" style="63" customWidth="1"/>
    <col min="27" max="27" width="18.85546875" style="63" customWidth="1"/>
    <col min="28" max="29" width="9.140625" style="63"/>
    <col min="30" max="30" width="22.42578125" style="63" customWidth="1"/>
    <col min="31" max="16384" width="9.140625" style="63"/>
  </cols>
  <sheetData>
    <row r="1" spans="1:23" ht="22.5" customHeight="1" x14ac:dyDescent="0.3">
      <c r="A1" s="192" t="s">
        <v>530</v>
      </c>
    </row>
    <row r="3" spans="1:23" ht="18" customHeight="1" x14ac:dyDescent="0.3">
      <c r="A3" s="176"/>
      <c r="B3" s="65"/>
      <c r="C3" s="65"/>
      <c r="D3" s="65"/>
      <c r="E3" s="65"/>
      <c r="F3" s="65"/>
      <c r="G3" s="65"/>
      <c r="H3" s="65"/>
      <c r="I3" s="65"/>
      <c r="J3" s="29" t="s">
        <v>501</v>
      </c>
      <c r="K3" s="65"/>
      <c r="L3" s="65"/>
      <c r="M3" s="65"/>
      <c r="N3" s="29" t="s">
        <v>300</v>
      </c>
      <c r="O3" s="65"/>
      <c r="P3" s="65"/>
      <c r="Q3" s="65"/>
      <c r="R3" s="65"/>
      <c r="S3" s="65"/>
    </row>
    <row r="4" spans="1:23" x14ac:dyDescent="0.25">
      <c r="A4" s="29" t="s">
        <v>295</v>
      </c>
      <c r="B4" s="30" t="s">
        <v>496</v>
      </c>
      <c r="C4" s="30" t="s">
        <v>497</v>
      </c>
      <c r="D4" s="30" t="s">
        <v>498</v>
      </c>
      <c r="E4" s="30"/>
      <c r="F4" s="30" t="s">
        <v>440</v>
      </c>
      <c r="G4" s="30" t="s">
        <v>512</v>
      </c>
      <c r="H4" s="30" t="s">
        <v>499</v>
      </c>
      <c r="I4" s="30" t="s">
        <v>500</v>
      </c>
      <c r="J4" s="177" t="s">
        <v>6</v>
      </c>
      <c r="K4" s="177" t="s">
        <v>7</v>
      </c>
      <c r="L4" s="177" t="s">
        <v>439</v>
      </c>
      <c r="M4" s="30" t="s">
        <v>299</v>
      </c>
      <c r="N4" s="30" t="s">
        <v>293</v>
      </c>
      <c r="O4" s="30" t="s">
        <v>190</v>
      </c>
      <c r="P4" s="30" t="s">
        <v>438</v>
      </c>
      <c r="Q4" s="30" t="s">
        <v>502</v>
      </c>
      <c r="R4" s="30" t="s">
        <v>503</v>
      </c>
      <c r="S4" s="30" t="s">
        <v>504</v>
      </c>
      <c r="U4" s="195" t="s">
        <v>512</v>
      </c>
      <c r="V4" s="196"/>
      <c r="W4" s="195" t="s">
        <v>520</v>
      </c>
    </row>
    <row r="5" spans="1:23" x14ac:dyDescent="0.25">
      <c r="A5" s="3">
        <v>1</v>
      </c>
      <c r="B5" s="10" t="s">
        <v>86</v>
      </c>
      <c r="C5" s="69" t="s">
        <v>0</v>
      </c>
      <c r="D5" s="68"/>
      <c r="E5" s="68"/>
      <c r="F5" s="68">
        <v>19</v>
      </c>
      <c r="G5" s="68" t="s">
        <v>513</v>
      </c>
      <c r="H5" s="68" t="s">
        <v>228</v>
      </c>
      <c r="I5" s="6" t="s">
        <v>8</v>
      </c>
      <c r="J5" s="64">
        <v>3</v>
      </c>
      <c r="K5" s="64">
        <v>10</v>
      </c>
      <c r="L5" s="64"/>
      <c r="M5" s="138"/>
      <c r="N5" s="66"/>
      <c r="O5" s="66"/>
      <c r="P5" s="66"/>
      <c r="Q5" s="31"/>
      <c r="R5" s="64"/>
      <c r="S5" s="31" t="s">
        <v>260</v>
      </c>
      <c r="U5" s="65" t="s">
        <v>517</v>
      </c>
      <c r="V5" s="65">
        <f>COUNTIF($G$5:$G$68,"h")</f>
        <v>44</v>
      </c>
      <c r="W5" s="194">
        <f>V5/$V$11</f>
        <v>0.6875</v>
      </c>
    </row>
    <row r="6" spans="1:23" x14ac:dyDescent="0.25">
      <c r="A6" s="3">
        <v>2</v>
      </c>
      <c r="B6" s="10" t="s">
        <v>4</v>
      </c>
      <c r="C6" s="69" t="s">
        <v>437</v>
      </c>
      <c r="D6" s="68"/>
      <c r="E6" s="68"/>
      <c r="F6" s="68">
        <v>18</v>
      </c>
      <c r="G6" s="68" t="s">
        <v>514</v>
      </c>
      <c r="H6" s="68" t="s">
        <v>212</v>
      </c>
      <c r="I6" s="6" t="s">
        <v>8</v>
      </c>
      <c r="J6" s="64">
        <v>5</v>
      </c>
      <c r="K6" s="64">
        <v>15</v>
      </c>
      <c r="L6" s="64"/>
      <c r="M6" s="138"/>
      <c r="N6" s="66"/>
      <c r="O6" s="66"/>
      <c r="P6" s="66"/>
      <c r="Q6" s="31"/>
      <c r="R6" s="64"/>
      <c r="S6" s="31" t="s">
        <v>261</v>
      </c>
      <c r="U6" s="65" t="s">
        <v>40</v>
      </c>
      <c r="V6" s="65">
        <f>COUNTIF($G$5:$G$68,"l")</f>
        <v>10</v>
      </c>
      <c r="W6" s="194">
        <f t="shared" ref="W6:W11" si="0">V6/$V$11</f>
        <v>0.15625</v>
      </c>
    </row>
    <row r="7" spans="1:23" x14ac:dyDescent="0.25">
      <c r="A7" s="3">
        <v>3</v>
      </c>
      <c r="B7" s="10" t="s">
        <v>1</v>
      </c>
      <c r="C7" s="69" t="s">
        <v>2</v>
      </c>
      <c r="D7" s="68"/>
      <c r="E7" s="68"/>
      <c r="F7" s="68">
        <v>16</v>
      </c>
      <c r="G7" s="68" t="s">
        <v>515</v>
      </c>
      <c r="H7" s="68" t="s">
        <v>213</v>
      </c>
      <c r="I7" s="6" t="s">
        <v>8</v>
      </c>
      <c r="J7" s="64">
        <v>3</v>
      </c>
      <c r="K7" s="64">
        <v>7</v>
      </c>
      <c r="L7" s="64"/>
      <c r="M7" s="138"/>
      <c r="N7" s="66"/>
      <c r="O7" s="66"/>
      <c r="P7" s="66"/>
      <c r="Q7" s="31"/>
      <c r="R7" s="64"/>
      <c r="S7" s="31" t="s">
        <v>262</v>
      </c>
      <c r="U7" s="193" t="s">
        <v>518</v>
      </c>
      <c r="V7" s="65">
        <f>COUNTIF($G$5:$G$68,"p")</f>
        <v>8</v>
      </c>
      <c r="W7" s="194">
        <f t="shared" si="0"/>
        <v>0.125</v>
      </c>
    </row>
    <row r="8" spans="1:23" x14ac:dyDescent="0.25">
      <c r="A8" s="3">
        <v>4</v>
      </c>
      <c r="B8" s="10" t="s">
        <v>3</v>
      </c>
      <c r="C8" s="69" t="s">
        <v>436</v>
      </c>
      <c r="D8" s="68" t="s">
        <v>89</v>
      </c>
      <c r="E8" s="68">
        <v>1625</v>
      </c>
      <c r="F8" s="68">
        <v>17</v>
      </c>
      <c r="G8" s="68" t="s">
        <v>515</v>
      </c>
      <c r="H8" s="68" t="s">
        <v>213</v>
      </c>
      <c r="I8" s="11" t="s">
        <v>87</v>
      </c>
      <c r="J8" s="64">
        <v>13</v>
      </c>
      <c r="K8" s="64">
        <v>13</v>
      </c>
      <c r="L8" s="64"/>
      <c r="M8" s="138" t="s">
        <v>88</v>
      </c>
      <c r="N8" s="66">
        <v>174</v>
      </c>
      <c r="O8" s="66">
        <v>191</v>
      </c>
      <c r="P8" s="66">
        <f>N8*O8</f>
        <v>33234</v>
      </c>
      <c r="Q8" s="31" t="s">
        <v>8</v>
      </c>
      <c r="R8" s="66" t="s">
        <v>90</v>
      </c>
      <c r="S8" s="31" t="s">
        <v>263</v>
      </c>
      <c r="U8" s="193" t="s">
        <v>512</v>
      </c>
      <c r="V8" s="65">
        <f>COUNTIF($G$5:$G$68,"g")</f>
        <v>2</v>
      </c>
      <c r="W8" s="194">
        <f t="shared" si="0"/>
        <v>3.125E-2</v>
      </c>
    </row>
    <row r="9" spans="1:23" x14ac:dyDescent="0.25">
      <c r="A9" s="3">
        <v>5</v>
      </c>
      <c r="B9" s="10" t="s">
        <v>5</v>
      </c>
      <c r="C9" s="69" t="s">
        <v>435</v>
      </c>
      <c r="D9" s="75" t="s">
        <v>257</v>
      </c>
      <c r="E9" s="68">
        <v>1560</v>
      </c>
      <c r="F9" s="68">
        <v>16</v>
      </c>
      <c r="G9" s="68" t="s">
        <v>516</v>
      </c>
      <c r="H9" s="68" t="s">
        <v>214</v>
      </c>
      <c r="I9" s="25" t="s">
        <v>434</v>
      </c>
      <c r="J9" s="64">
        <v>16</v>
      </c>
      <c r="K9" s="64">
        <v>16</v>
      </c>
      <c r="L9" s="64"/>
      <c r="M9" s="138" t="s">
        <v>433</v>
      </c>
      <c r="N9" s="66">
        <v>53</v>
      </c>
      <c r="O9" s="66">
        <v>44</v>
      </c>
      <c r="P9" s="66">
        <f>N9*O9</f>
        <v>2332</v>
      </c>
      <c r="Q9" s="31" t="s">
        <v>432</v>
      </c>
      <c r="R9" s="66"/>
      <c r="S9" s="31" t="s">
        <v>264</v>
      </c>
      <c r="U9" s="193" t="s">
        <v>519</v>
      </c>
      <c r="V9" s="65">
        <f>COUNTIF($G$5:$G$68,"s")</f>
        <v>0</v>
      </c>
      <c r="W9" s="194">
        <f t="shared" si="0"/>
        <v>0</v>
      </c>
    </row>
    <row r="10" spans="1:23" x14ac:dyDescent="0.25">
      <c r="A10" s="3">
        <v>6</v>
      </c>
      <c r="B10" s="10" t="s">
        <v>8</v>
      </c>
      <c r="C10" s="69" t="s">
        <v>9</v>
      </c>
      <c r="D10" s="68"/>
      <c r="E10" s="68"/>
      <c r="F10" s="68">
        <v>16</v>
      </c>
      <c r="G10" s="68" t="s">
        <v>514</v>
      </c>
      <c r="H10" s="68" t="s">
        <v>214</v>
      </c>
      <c r="I10" s="6" t="s">
        <v>8</v>
      </c>
      <c r="J10" s="64">
        <v>33</v>
      </c>
      <c r="K10" s="64">
        <v>12</v>
      </c>
      <c r="L10" s="64"/>
      <c r="M10" s="138"/>
      <c r="N10" s="66"/>
      <c r="O10" s="66"/>
      <c r="P10" s="66"/>
      <c r="Q10" s="31"/>
      <c r="R10" s="66" t="s">
        <v>250</v>
      </c>
      <c r="S10" s="31" t="s">
        <v>265</v>
      </c>
      <c r="U10" s="193" t="s">
        <v>8</v>
      </c>
      <c r="V10" s="65">
        <f>COUNTIF($G$5:$G$68,"x")</f>
        <v>0</v>
      </c>
      <c r="W10" s="194">
        <f t="shared" si="0"/>
        <v>0</v>
      </c>
    </row>
    <row r="11" spans="1:23" x14ac:dyDescent="0.25">
      <c r="A11" s="3">
        <v>7</v>
      </c>
      <c r="B11" s="10" t="s">
        <v>10</v>
      </c>
      <c r="C11" s="76" t="s">
        <v>505</v>
      </c>
      <c r="D11" s="68" t="s">
        <v>506</v>
      </c>
      <c r="E11" s="68">
        <v>1580</v>
      </c>
      <c r="F11" s="68">
        <v>16</v>
      </c>
      <c r="G11" s="68" t="s">
        <v>516</v>
      </c>
      <c r="H11" s="68" t="s">
        <v>215</v>
      </c>
      <c r="I11" s="11" t="s">
        <v>91</v>
      </c>
      <c r="J11" s="64">
        <v>8</v>
      </c>
      <c r="K11" s="64">
        <v>18</v>
      </c>
      <c r="L11" s="64">
        <v>6</v>
      </c>
      <c r="M11" s="138" t="s">
        <v>93</v>
      </c>
      <c r="N11" s="66">
        <v>119</v>
      </c>
      <c r="O11" s="66">
        <v>99</v>
      </c>
      <c r="P11" s="66">
        <f>N11*O11</f>
        <v>11781</v>
      </c>
      <c r="Q11" s="31" t="s">
        <v>92</v>
      </c>
      <c r="R11" s="66"/>
      <c r="S11" s="31" t="s">
        <v>170</v>
      </c>
      <c r="U11" s="65"/>
      <c r="V11" s="65">
        <f>SUM(V5:V10)</f>
        <v>64</v>
      </c>
      <c r="W11" s="194">
        <f t="shared" si="0"/>
        <v>1</v>
      </c>
    </row>
    <row r="12" spans="1:23" x14ac:dyDescent="0.25">
      <c r="A12" s="21">
        <v>8</v>
      </c>
      <c r="B12" s="10" t="s">
        <v>430</v>
      </c>
      <c r="C12" s="69" t="s">
        <v>11</v>
      </c>
      <c r="D12" s="68" t="s">
        <v>95</v>
      </c>
      <c r="E12" s="68">
        <v>1550</v>
      </c>
      <c r="F12" s="68">
        <v>16</v>
      </c>
      <c r="G12" s="68" t="s">
        <v>516</v>
      </c>
      <c r="H12" s="68" t="s">
        <v>215</v>
      </c>
      <c r="I12" s="11" t="s">
        <v>87</v>
      </c>
      <c r="J12" s="64">
        <v>19</v>
      </c>
      <c r="K12" s="64">
        <v>19</v>
      </c>
      <c r="L12" s="64"/>
      <c r="M12" s="138" t="s">
        <v>94</v>
      </c>
      <c r="N12" s="66">
        <v>75</v>
      </c>
      <c r="O12" s="66">
        <v>62</v>
      </c>
      <c r="P12" s="66">
        <f>N12*O12</f>
        <v>4650</v>
      </c>
      <c r="Q12" s="31"/>
      <c r="R12" s="66"/>
      <c r="S12" s="31" t="s">
        <v>266</v>
      </c>
    </row>
    <row r="13" spans="1:23" x14ac:dyDescent="0.25">
      <c r="A13" s="3">
        <v>9</v>
      </c>
      <c r="B13" s="10" t="s">
        <v>12</v>
      </c>
      <c r="C13" s="69" t="s">
        <v>13</v>
      </c>
      <c r="D13" s="68">
        <v>1590</v>
      </c>
      <c r="E13" s="68">
        <v>1595</v>
      </c>
      <c r="F13" s="68">
        <v>16</v>
      </c>
      <c r="G13" s="68" t="s">
        <v>515</v>
      </c>
      <c r="H13" s="68" t="s">
        <v>216</v>
      </c>
      <c r="I13" s="6" t="s">
        <v>8</v>
      </c>
      <c r="J13" s="64">
        <v>120</v>
      </c>
      <c r="K13" s="64">
        <v>15</v>
      </c>
      <c r="L13" s="64"/>
      <c r="M13" s="138"/>
      <c r="N13" s="66"/>
      <c r="O13" s="66"/>
      <c r="P13" s="66"/>
      <c r="Q13" s="31"/>
      <c r="R13" s="66"/>
      <c r="S13" s="31" t="s">
        <v>267</v>
      </c>
    </row>
    <row r="14" spans="1:23" x14ac:dyDescent="0.25">
      <c r="A14" s="3">
        <v>10</v>
      </c>
      <c r="B14" s="10" t="s">
        <v>12</v>
      </c>
      <c r="C14" s="69" t="s">
        <v>14</v>
      </c>
      <c r="D14" s="68">
        <v>1590</v>
      </c>
      <c r="E14" s="68">
        <v>1595</v>
      </c>
      <c r="F14" s="68">
        <v>16</v>
      </c>
      <c r="G14" s="68" t="s">
        <v>515</v>
      </c>
      <c r="H14" s="68" t="s">
        <v>216</v>
      </c>
      <c r="I14" s="6" t="s">
        <v>8</v>
      </c>
      <c r="J14" s="64">
        <v>89</v>
      </c>
      <c r="K14" s="64">
        <v>5</v>
      </c>
      <c r="L14" s="64"/>
      <c r="M14" s="138"/>
      <c r="N14" s="66"/>
      <c r="O14" s="66"/>
      <c r="P14" s="66"/>
      <c r="Q14" s="31"/>
      <c r="R14" s="66"/>
      <c r="S14" s="31" t="s">
        <v>288</v>
      </c>
    </row>
    <row r="15" spans="1:23" x14ac:dyDescent="0.25">
      <c r="A15" s="3">
        <v>11</v>
      </c>
      <c r="B15" s="10" t="s">
        <v>429</v>
      </c>
      <c r="C15" s="69" t="s">
        <v>15</v>
      </c>
      <c r="D15" s="68"/>
      <c r="E15" s="68">
        <v>1540</v>
      </c>
      <c r="F15" s="68">
        <v>16</v>
      </c>
      <c r="G15" s="68" t="s">
        <v>515</v>
      </c>
      <c r="H15" s="68" t="s">
        <v>217</v>
      </c>
      <c r="I15" s="6" t="s">
        <v>259</v>
      </c>
      <c r="J15" s="64">
        <v>84</v>
      </c>
      <c r="K15" s="64"/>
      <c r="L15" s="64"/>
      <c r="M15" s="138"/>
      <c r="N15" s="66">
        <v>19</v>
      </c>
      <c r="O15" s="66">
        <v>25</v>
      </c>
      <c r="P15" s="66">
        <f>N15*O15</f>
        <v>475</v>
      </c>
      <c r="Q15" s="31"/>
      <c r="R15" s="66"/>
      <c r="S15" s="31" t="s">
        <v>268</v>
      </c>
    </row>
    <row r="16" spans="1:23" x14ac:dyDescent="0.25">
      <c r="A16" s="3">
        <v>12</v>
      </c>
      <c r="B16" s="10" t="s">
        <v>16</v>
      </c>
      <c r="C16" s="69" t="s">
        <v>428</v>
      </c>
      <c r="D16" s="68" t="s">
        <v>200</v>
      </c>
      <c r="E16" s="68">
        <v>1540</v>
      </c>
      <c r="F16" s="68">
        <v>16</v>
      </c>
      <c r="G16" s="68" t="s">
        <v>515</v>
      </c>
      <c r="H16" s="68" t="s">
        <v>215</v>
      </c>
      <c r="I16" s="6" t="s">
        <v>8</v>
      </c>
      <c r="J16" s="64">
        <v>75</v>
      </c>
      <c r="K16" s="64">
        <v>12</v>
      </c>
      <c r="L16" s="64"/>
      <c r="M16" s="138"/>
      <c r="N16" s="66"/>
      <c r="O16" s="66"/>
      <c r="P16" s="66"/>
      <c r="Q16" s="31"/>
      <c r="R16" s="66" t="s">
        <v>96</v>
      </c>
      <c r="S16" s="31" t="s">
        <v>288</v>
      </c>
    </row>
    <row r="17" spans="1:19" x14ac:dyDescent="0.25">
      <c r="A17" s="3">
        <v>13</v>
      </c>
      <c r="B17" s="10" t="s">
        <v>17</v>
      </c>
      <c r="C17" s="69" t="s">
        <v>18</v>
      </c>
      <c r="D17" s="68" t="s">
        <v>200</v>
      </c>
      <c r="E17" s="68">
        <v>1510</v>
      </c>
      <c r="F17" s="68">
        <v>16</v>
      </c>
      <c r="G17" s="68" t="s">
        <v>515</v>
      </c>
      <c r="H17" s="68" t="s">
        <v>215</v>
      </c>
      <c r="I17" s="25" t="s">
        <v>427</v>
      </c>
      <c r="J17" s="64">
        <v>63</v>
      </c>
      <c r="K17" s="64"/>
      <c r="L17" s="64"/>
      <c r="M17" s="138" t="s">
        <v>97</v>
      </c>
      <c r="N17" s="66">
        <v>56</v>
      </c>
      <c r="O17" s="66">
        <v>44</v>
      </c>
      <c r="P17" s="66">
        <f>N17*O17</f>
        <v>2464</v>
      </c>
      <c r="Q17" s="31"/>
      <c r="R17" s="66" t="s">
        <v>210</v>
      </c>
      <c r="S17" s="31" t="s">
        <v>266</v>
      </c>
    </row>
    <row r="18" spans="1:19" x14ac:dyDescent="0.25">
      <c r="A18" s="3">
        <v>14</v>
      </c>
      <c r="B18" s="10" t="s">
        <v>218</v>
      </c>
      <c r="C18" s="69" t="s">
        <v>141</v>
      </c>
      <c r="D18" s="68" t="s">
        <v>201</v>
      </c>
      <c r="E18" s="68">
        <v>1620</v>
      </c>
      <c r="F18" s="68">
        <v>17</v>
      </c>
      <c r="G18" s="68" t="s">
        <v>515</v>
      </c>
      <c r="H18" s="68" t="s">
        <v>219</v>
      </c>
      <c r="I18" s="6" t="s">
        <v>8</v>
      </c>
      <c r="J18" s="64">
        <v>54</v>
      </c>
      <c r="K18" s="64">
        <v>12</v>
      </c>
      <c r="L18" s="64"/>
      <c r="M18" s="138"/>
      <c r="N18" s="66"/>
      <c r="O18" s="66"/>
      <c r="P18" s="66"/>
      <c r="Q18" s="31"/>
      <c r="R18" s="66" t="s">
        <v>98</v>
      </c>
      <c r="S18" s="31" t="s">
        <v>269</v>
      </c>
    </row>
    <row r="19" spans="1:19" x14ac:dyDescent="0.25">
      <c r="A19" s="3">
        <v>15</v>
      </c>
      <c r="B19" s="10" t="s">
        <v>19</v>
      </c>
      <c r="C19" s="69" t="s">
        <v>20</v>
      </c>
      <c r="D19" s="68" t="s">
        <v>200</v>
      </c>
      <c r="E19" s="68">
        <v>1520</v>
      </c>
      <c r="F19" s="68">
        <v>16</v>
      </c>
      <c r="G19" s="68" t="s">
        <v>516</v>
      </c>
      <c r="H19" s="68" t="s">
        <v>215</v>
      </c>
      <c r="I19" s="6" t="s">
        <v>8</v>
      </c>
      <c r="J19" s="64">
        <v>67</v>
      </c>
      <c r="K19" s="64">
        <v>4</v>
      </c>
      <c r="L19" s="64"/>
      <c r="M19" s="138"/>
      <c r="N19" s="66"/>
      <c r="O19" s="66"/>
      <c r="P19" s="66"/>
      <c r="Q19" s="31"/>
      <c r="R19" s="66" t="s">
        <v>99</v>
      </c>
      <c r="S19" s="31" t="s">
        <v>268</v>
      </c>
    </row>
    <row r="20" spans="1:19" x14ac:dyDescent="0.25">
      <c r="A20" s="3">
        <v>16</v>
      </c>
      <c r="B20" s="10" t="s">
        <v>21</v>
      </c>
      <c r="C20" s="69" t="s">
        <v>22</v>
      </c>
      <c r="D20" s="68">
        <v>1330</v>
      </c>
      <c r="E20" s="68">
        <v>1330</v>
      </c>
      <c r="F20" s="68">
        <v>14</v>
      </c>
      <c r="G20" s="68" t="s">
        <v>515</v>
      </c>
      <c r="H20" s="68" t="s">
        <v>220</v>
      </c>
      <c r="I20" s="11" t="s">
        <v>101</v>
      </c>
      <c r="J20" s="64">
        <v>31</v>
      </c>
      <c r="K20" s="64">
        <v>16</v>
      </c>
      <c r="L20" s="64"/>
      <c r="M20" s="138"/>
      <c r="N20" s="66">
        <v>61</v>
      </c>
      <c r="O20" s="66">
        <v>305</v>
      </c>
      <c r="P20" s="66">
        <f t="shared" ref="P20:P37" si="1">N20*O20</f>
        <v>18605</v>
      </c>
      <c r="Q20" s="31" t="s">
        <v>100</v>
      </c>
      <c r="R20" s="66"/>
      <c r="S20" s="31" t="s">
        <v>270</v>
      </c>
    </row>
    <row r="21" spans="1:19" x14ac:dyDescent="0.25">
      <c r="A21" s="21">
        <v>17</v>
      </c>
      <c r="B21" s="10" t="s">
        <v>21</v>
      </c>
      <c r="C21" s="69" t="s">
        <v>23</v>
      </c>
      <c r="D21" s="68">
        <v>1330</v>
      </c>
      <c r="E21" s="68">
        <v>1330</v>
      </c>
      <c r="F21" s="68">
        <v>14</v>
      </c>
      <c r="G21" s="68" t="s">
        <v>515</v>
      </c>
      <c r="H21" s="68" t="s">
        <v>220</v>
      </c>
      <c r="I21" s="11" t="s">
        <v>101</v>
      </c>
      <c r="J21" s="64">
        <v>26</v>
      </c>
      <c r="K21" s="64">
        <v>5</v>
      </c>
      <c r="L21" s="64"/>
      <c r="M21" s="138"/>
      <c r="N21" s="66">
        <v>61</v>
      </c>
      <c r="O21" s="66">
        <v>305</v>
      </c>
      <c r="P21" s="66">
        <f t="shared" si="1"/>
        <v>18605</v>
      </c>
      <c r="Q21" s="31"/>
      <c r="R21" s="66"/>
      <c r="S21" s="31" t="s">
        <v>270</v>
      </c>
    </row>
    <row r="22" spans="1:19" x14ac:dyDescent="0.25">
      <c r="A22" s="21">
        <v>18</v>
      </c>
      <c r="B22" s="10" t="s">
        <v>24</v>
      </c>
      <c r="C22" s="69" t="s">
        <v>25</v>
      </c>
      <c r="D22" s="68">
        <v>1488</v>
      </c>
      <c r="E22" s="68">
        <v>1488</v>
      </c>
      <c r="F22" s="68">
        <v>15</v>
      </c>
      <c r="G22" s="68" t="s">
        <v>515</v>
      </c>
      <c r="H22" s="75" t="s">
        <v>229</v>
      </c>
      <c r="I22" s="25" t="s">
        <v>103</v>
      </c>
      <c r="J22" s="64">
        <v>84</v>
      </c>
      <c r="K22" s="64"/>
      <c r="L22" s="64"/>
      <c r="M22" s="138" t="s">
        <v>102</v>
      </c>
      <c r="N22" s="66">
        <v>27</v>
      </c>
      <c r="O22" s="66">
        <v>75</v>
      </c>
      <c r="P22" s="66">
        <f t="shared" si="1"/>
        <v>2025</v>
      </c>
      <c r="Q22" s="31"/>
      <c r="R22" s="66"/>
      <c r="S22" s="31" t="s">
        <v>287</v>
      </c>
    </row>
    <row r="23" spans="1:19" x14ac:dyDescent="0.25">
      <c r="A23" s="21">
        <v>19</v>
      </c>
      <c r="B23" s="10" t="s">
        <v>26</v>
      </c>
      <c r="C23" s="69" t="s">
        <v>33</v>
      </c>
      <c r="D23" s="68" t="s">
        <v>104</v>
      </c>
      <c r="E23" s="68">
        <v>1510</v>
      </c>
      <c r="F23" s="68">
        <v>16</v>
      </c>
      <c r="G23" s="68" t="s">
        <v>515</v>
      </c>
      <c r="H23" s="68" t="s">
        <v>213</v>
      </c>
      <c r="I23" s="11" t="s">
        <v>251</v>
      </c>
      <c r="J23" s="64">
        <v>283</v>
      </c>
      <c r="K23" s="64">
        <v>10</v>
      </c>
      <c r="L23" s="64"/>
      <c r="M23" s="138" t="s">
        <v>33</v>
      </c>
      <c r="N23" s="66">
        <v>71</v>
      </c>
      <c r="O23" s="66">
        <v>53</v>
      </c>
      <c r="P23" s="66">
        <f t="shared" si="1"/>
        <v>3763</v>
      </c>
      <c r="Q23" s="31"/>
      <c r="R23" s="66"/>
      <c r="S23" s="31" t="s">
        <v>289</v>
      </c>
    </row>
    <row r="24" spans="1:19" x14ac:dyDescent="0.25">
      <c r="A24" s="21">
        <v>20</v>
      </c>
      <c r="B24" s="10" t="s">
        <v>27</v>
      </c>
      <c r="C24" s="69" t="s">
        <v>34</v>
      </c>
      <c r="D24" s="68" t="s">
        <v>106</v>
      </c>
      <c r="E24" s="68">
        <v>1445</v>
      </c>
      <c r="F24" s="68">
        <v>15</v>
      </c>
      <c r="G24" s="68" t="s">
        <v>515</v>
      </c>
      <c r="H24" s="68" t="s">
        <v>214</v>
      </c>
      <c r="I24" s="11" t="s">
        <v>107</v>
      </c>
      <c r="J24" s="64">
        <v>57</v>
      </c>
      <c r="K24" s="64">
        <v>15</v>
      </c>
      <c r="L24" s="64"/>
      <c r="M24" s="138" t="s">
        <v>105</v>
      </c>
      <c r="N24" s="66">
        <v>65</v>
      </c>
      <c r="O24" s="66">
        <v>70</v>
      </c>
      <c r="P24" s="66">
        <f t="shared" si="1"/>
        <v>4550</v>
      </c>
      <c r="Q24" s="31" t="s">
        <v>195</v>
      </c>
      <c r="R24" s="66"/>
      <c r="S24" s="141" t="s">
        <v>266</v>
      </c>
    </row>
    <row r="25" spans="1:19" x14ac:dyDescent="0.25">
      <c r="A25" s="21">
        <v>21</v>
      </c>
      <c r="B25" s="10" t="s">
        <v>28</v>
      </c>
      <c r="C25" s="69" t="s">
        <v>35</v>
      </c>
      <c r="D25" s="68" t="s">
        <v>198</v>
      </c>
      <c r="E25" s="68">
        <v>1650</v>
      </c>
      <c r="F25" s="68">
        <v>17</v>
      </c>
      <c r="G25" s="68" t="s">
        <v>515</v>
      </c>
      <c r="H25" s="68" t="s">
        <v>221</v>
      </c>
      <c r="I25" s="11" t="s">
        <v>199</v>
      </c>
      <c r="J25" s="64">
        <v>152</v>
      </c>
      <c r="K25" s="64">
        <v>5</v>
      </c>
      <c r="L25" s="64"/>
      <c r="M25" s="138" t="s">
        <v>258</v>
      </c>
      <c r="N25" s="66">
        <v>55</v>
      </c>
      <c r="O25" s="66">
        <v>44</v>
      </c>
      <c r="P25" s="66">
        <f t="shared" si="1"/>
        <v>2420</v>
      </c>
      <c r="Q25" s="31" t="s">
        <v>426</v>
      </c>
      <c r="R25" s="66" t="s">
        <v>127</v>
      </c>
      <c r="S25" s="31" t="s">
        <v>261</v>
      </c>
    </row>
    <row r="26" spans="1:19" x14ac:dyDescent="0.25">
      <c r="A26" s="21">
        <v>22</v>
      </c>
      <c r="B26" s="10" t="s">
        <v>29</v>
      </c>
      <c r="C26" s="69" t="s">
        <v>36</v>
      </c>
      <c r="D26" s="68" t="s">
        <v>202</v>
      </c>
      <c r="E26" s="68">
        <v>1775</v>
      </c>
      <c r="F26" s="68">
        <v>18</v>
      </c>
      <c r="G26" s="68" t="s">
        <v>514</v>
      </c>
      <c r="H26" s="68" t="s">
        <v>222</v>
      </c>
      <c r="I26" s="6" t="s">
        <v>8</v>
      </c>
      <c r="J26" s="64">
        <v>66</v>
      </c>
      <c r="K26" s="64">
        <v>3</v>
      </c>
      <c r="L26" s="64"/>
      <c r="M26" s="138"/>
      <c r="N26" s="66"/>
      <c r="O26" s="66"/>
      <c r="P26" s="66">
        <f t="shared" si="1"/>
        <v>0</v>
      </c>
      <c r="Q26" s="31"/>
      <c r="R26" s="66"/>
      <c r="S26" s="31" t="s">
        <v>261</v>
      </c>
    </row>
    <row r="27" spans="1:19" x14ac:dyDescent="0.25">
      <c r="A27" s="21">
        <v>23</v>
      </c>
      <c r="B27" s="10" t="s">
        <v>203</v>
      </c>
      <c r="C27" s="69" t="s">
        <v>37</v>
      </c>
      <c r="D27" s="68" t="s">
        <v>204</v>
      </c>
      <c r="E27" s="68">
        <v>1760</v>
      </c>
      <c r="F27" s="68">
        <v>18</v>
      </c>
      <c r="G27" s="68" t="s">
        <v>514</v>
      </c>
      <c r="H27" s="68" t="s">
        <v>222</v>
      </c>
      <c r="I27" s="11" t="s">
        <v>108</v>
      </c>
      <c r="J27" s="64">
        <v>225</v>
      </c>
      <c r="K27" s="64">
        <v>15</v>
      </c>
      <c r="L27" s="64"/>
      <c r="M27" s="138" t="s">
        <v>109</v>
      </c>
      <c r="N27" s="66">
        <v>69</v>
      </c>
      <c r="O27" s="66">
        <v>115</v>
      </c>
      <c r="P27" s="66">
        <f t="shared" si="1"/>
        <v>7935</v>
      </c>
      <c r="Q27" s="31"/>
      <c r="R27" s="66"/>
      <c r="S27" s="31" t="s">
        <v>266</v>
      </c>
    </row>
    <row r="28" spans="1:19" x14ac:dyDescent="0.25">
      <c r="A28" s="21">
        <v>24</v>
      </c>
      <c r="B28" s="10" t="s">
        <v>30</v>
      </c>
      <c r="C28" s="69" t="s">
        <v>38</v>
      </c>
      <c r="D28" s="68" t="s">
        <v>110</v>
      </c>
      <c r="E28" s="68">
        <v>1820</v>
      </c>
      <c r="F28" s="68">
        <v>19</v>
      </c>
      <c r="G28" s="68" t="s">
        <v>513</v>
      </c>
      <c r="H28" s="68" t="s">
        <v>222</v>
      </c>
      <c r="I28" s="25" t="s">
        <v>111</v>
      </c>
      <c r="J28" s="64">
        <v>26</v>
      </c>
      <c r="K28" s="64">
        <v>5</v>
      </c>
      <c r="L28" s="64"/>
      <c r="M28" s="139"/>
      <c r="N28" s="66">
        <v>18</v>
      </c>
      <c r="O28" s="66">
        <v>23</v>
      </c>
      <c r="P28" s="66">
        <f t="shared" si="1"/>
        <v>414</v>
      </c>
      <c r="Q28" s="31"/>
      <c r="R28" s="66"/>
      <c r="S28" s="31" t="s">
        <v>271</v>
      </c>
    </row>
    <row r="29" spans="1:19" x14ac:dyDescent="0.25">
      <c r="A29" s="21">
        <v>25</v>
      </c>
      <c r="B29" s="10" t="s">
        <v>31</v>
      </c>
      <c r="C29" s="69" t="s">
        <v>112</v>
      </c>
      <c r="D29" s="68" t="s">
        <v>247</v>
      </c>
      <c r="E29" s="68">
        <v>1735</v>
      </c>
      <c r="F29" s="68">
        <v>18</v>
      </c>
      <c r="G29" s="68" t="s">
        <v>516</v>
      </c>
      <c r="H29" s="68" t="s">
        <v>222</v>
      </c>
      <c r="I29" s="25" t="s">
        <v>246</v>
      </c>
      <c r="J29" s="64">
        <v>43</v>
      </c>
      <c r="K29" s="64">
        <v>1</v>
      </c>
      <c r="L29" s="64"/>
      <c r="M29" s="138" t="s">
        <v>245</v>
      </c>
      <c r="N29" s="66">
        <v>65</v>
      </c>
      <c r="O29" s="66">
        <v>67</v>
      </c>
      <c r="P29" s="66">
        <f t="shared" si="1"/>
        <v>4355</v>
      </c>
      <c r="Q29" s="31"/>
      <c r="R29" s="66" t="s">
        <v>339</v>
      </c>
      <c r="S29" s="31" t="s">
        <v>261</v>
      </c>
    </row>
    <row r="30" spans="1:19" x14ac:dyDescent="0.25">
      <c r="A30" s="21">
        <v>26</v>
      </c>
      <c r="B30" s="10" t="s">
        <v>148</v>
      </c>
      <c r="C30" s="69" t="s">
        <v>39</v>
      </c>
      <c r="D30" s="68" t="s">
        <v>114</v>
      </c>
      <c r="E30" s="68">
        <v>1630</v>
      </c>
      <c r="F30" s="68">
        <v>17</v>
      </c>
      <c r="G30" s="68" t="s">
        <v>514</v>
      </c>
      <c r="H30" s="68" t="s">
        <v>213</v>
      </c>
      <c r="I30" s="11" t="s">
        <v>425</v>
      </c>
      <c r="J30" s="64">
        <v>273</v>
      </c>
      <c r="K30" s="64"/>
      <c r="L30" s="64"/>
      <c r="M30" s="138" t="s">
        <v>115</v>
      </c>
      <c r="N30" s="66">
        <v>64</v>
      </c>
      <c r="O30" s="66">
        <v>101</v>
      </c>
      <c r="P30" s="66">
        <f t="shared" si="1"/>
        <v>6464</v>
      </c>
      <c r="Q30" s="31"/>
      <c r="R30" s="66" t="s">
        <v>113</v>
      </c>
      <c r="S30" s="140" t="s">
        <v>272</v>
      </c>
    </row>
    <row r="31" spans="1:19" x14ac:dyDescent="0.25">
      <c r="A31" s="21">
        <v>27</v>
      </c>
      <c r="B31" s="10" t="s">
        <v>148</v>
      </c>
      <c r="C31" s="69" t="s">
        <v>40</v>
      </c>
      <c r="D31" s="68" t="s">
        <v>507</v>
      </c>
      <c r="E31" s="68">
        <v>1630</v>
      </c>
      <c r="F31" s="68">
        <v>17</v>
      </c>
      <c r="G31" s="68" t="s">
        <v>514</v>
      </c>
      <c r="H31" s="68" t="s">
        <v>213</v>
      </c>
      <c r="I31" s="25" t="s">
        <v>116</v>
      </c>
      <c r="J31" s="64">
        <v>131</v>
      </c>
      <c r="K31" s="64">
        <v>10</v>
      </c>
      <c r="L31" s="64"/>
      <c r="M31" s="138" t="s">
        <v>118</v>
      </c>
      <c r="N31" s="66">
        <v>74</v>
      </c>
      <c r="O31" s="66">
        <v>111</v>
      </c>
      <c r="P31" s="66">
        <f t="shared" si="1"/>
        <v>8214</v>
      </c>
      <c r="Q31" s="31" t="s">
        <v>119</v>
      </c>
      <c r="R31" s="66"/>
      <c r="S31" s="31" t="s">
        <v>269</v>
      </c>
    </row>
    <row r="32" spans="1:19" x14ac:dyDescent="0.25">
      <c r="A32" s="21">
        <v>28</v>
      </c>
      <c r="B32" s="10" t="s">
        <v>120</v>
      </c>
      <c r="C32" s="69" t="s">
        <v>41</v>
      </c>
      <c r="D32" s="68" t="s">
        <v>121</v>
      </c>
      <c r="E32" s="68">
        <v>1475</v>
      </c>
      <c r="F32" s="68">
        <v>15</v>
      </c>
      <c r="G32" s="68" t="s">
        <v>515</v>
      </c>
      <c r="H32" s="68" t="s">
        <v>214</v>
      </c>
      <c r="I32" s="11" t="s">
        <v>122</v>
      </c>
      <c r="J32" s="64">
        <v>13</v>
      </c>
      <c r="K32" s="64">
        <v>13</v>
      </c>
      <c r="L32" s="64"/>
      <c r="M32" s="138" t="s">
        <v>41</v>
      </c>
      <c r="N32" s="66">
        <v>30</v>
      </c>
      <c r="O32" s="66">
        <v>20</v>
      </c>
      <c r="P32" s="66">
        <f t="shared" si="1"/>
        <v>600</v>
      </c>
      <c r="Q32" s="31" t="s">
        <v>123</v>
      </c>
      <c r="R32" s="66"/>
      <c r="S32" s="31" t="s">
        <v>273</v>
      </c>
    </row>
    <row r="33" spans="1:19" x14ac:dyDescent="0.25">
      <c r="A33" s="21">
        <v>29</v>
      </c>
      <c r="B33" s="10" t="s">
        <v>32</v>
      </c>
      <c r="C33" s="69" t="s">
        <v>42</v>
      </c>
      <c r="D33" s="68" t="s">
        <v>124</v>
      </c>
      <c r="E33" s="68">
        <v>1475</v>
      </c>
      <c r="F33" s="68">
        <v>15</v>
      </c>
      <c r="G33" s="68" t="s">
        <v>515</v>
      </c>
      <c r="H33" s="68" t="s">
        <v>223</v>
      </c>
      <c r="I33" s="11" t="s">
        <v>122</v>
      </c>
      <c r="J33" s="64">
        <v>162</v>
      </c>
      <c r="K33" s="64">
        <v>15</v>
      </c>
      <c r="L33" s="64"/>
      <c r="M33" s="138" t="s">
        <v>125</v>
      </c>
      <c r="N33" s="66">
        <v>46</v>
      </c>
      <c r="O33" s="66">
        <v>36</v>
      </c>
      <c r="P33" s="66">
        <f t="shared" si="1"/>
        <v>1656</v>
      </c>
      <c r="Q33" s="31" t="s">
        <v>126</v>
      </c>
      <c r="R33" s="66" t="s">
        <v>127</v>
      </c>
      <c r="S33" s="140" t="s">
        <v>261</v>
      </c>
    </row>
    <row r="34" spans="1:19" x14ac:dyDescent="0.25">
      <c r="A34" s="21">
        <v>30</v>
      </c>
      <c r="B34" s="10" t="s">
        <v>424</v>
      </c>
      <c r="C34" s="69" t="s">
        <v>43</v>
      </c>
      <c r="D34" s="68">
        <v>1519</v>
      </c>
      <c r="E34" s="68">
        <v>1519</v>
      </c>
      <c r="F34" s="68">
        <v>16</v>
      </c>
      <c r="G34" s="68" t="s">
        <v>515</v>
      </c>
      <c r="H34" s="68" t="s">
        <v>229</v>
      </c>
      <c r="I34" s="25" t="s">
        <v>423</v>
      </c>
      <c r="J34" s="64">
        <v>262</v>
      </c>
      <c r="K34" s="64">
        <v>10</v>
      </c>
      <c r="L34" s="64"/>
      <c r="M34" s="138" t="s">
        <v>128</v>
      </c>
      <c r="N34" s="66">
        <v>38</v>
      </c>
      <c r="O34" s="66">
        <v>50</v>
      </c>
      <c r="P34" s="66">
        <f t="shared" si="1"/>
        <v>1900</v>
      </c>
      <c r="Q34" s="31"/>
      <c r="R34" s="66" t="s">
        <v>129</v>
      </c>
      <c r="S34" s="31" t="s">
        <v>266</v>
      </c>
    </row>
    <row r="35" spans="1:19" x14ac:dyDescent="0.25">
      <c r="A35" s="21">
        <v>31</v>
      </c>
      <c r="B35" s="10" t="s">
        <v>44</v>
      </c>
      <c r="C35" s="69" t="s">
        <v>45</v>
      </c>
      <c r="D35" s="68" t="s">
        <v>201</v>
      </c>
      <c r="E35" s="68">
        <v>1625</v>
      </c>
      <c r="F35" s="68">
        <v>17</v>
      </c>
      <c r="G35" s="70" t="s">
        <v>515</v>
      </c>
      <c r="H35" s="70" t="s">
        <v>219</v>
      </c>
      <c r="I35" s="74" t="s">
        <v>255</v>
      </c>
      <c r="J35" s="64">
        <v>199</v>
      </c>
      <c r="K35" s="64">
        <v>10</v>
      </c>
      <c r="L35" s="64"/>
      <c r="M35" s="138" t="s">
        <v>45</v>
      </c>
      <c r="N35" s="66">
        <v>45</v>
      </c>
      <c r="O35" s="66">
        <v>59</v>
      </c>
      <c r="P35" s="66">
        <f t="shared" si="1"/>
        <v>2655</v>
      </c>
      <c r="Q35" s="31" t="s">
        <v>254</v>
      </c>
      <c r="R35" s="66"/>
      <c r="S35" s="31" t="s">
        <v>266</v>
      </c>
    </row>
    <row r="36" spans="1:19" x14ac:dyDescent="0.25">
      <c r="A36" s="21">
        <v>32</v>
      </c>
      <c r="B36" s="10" t="s">
        <v>46</v>
      </c>
      <c r="C36" s="69" t="s">
        <v>47</v>
      </c>
      <c r="D36" s="68" t="s">
        <v>196</v>
      </c>
      <c r="E36" s="68">
        <v>1510</v>
      </c>
      <c r="F36" s="68">
        <v>16</v>
      </c>
      <c r="G36" s="68" t="s">
        <v>515</v>
      </c>
      <c r="H36" s="68" t="s">
        <v>214</v>
      </c>
      <c r="I36" s="17" t="s">
        <v>132</v>
      </c>
      <c r="J36" s="64">
        <v>76</v>
      </c>
      <c r="K36" s="64">
        <v>13</v>
      </c>
      <c r="L36" s="64"/>
      <c r="M36" s="138" t="s">
        <v>131</v>
      </c>
      <c r="N36" s="66">
        <v>150</v>
      </c>
      <c r="O36" s="66">
        <v>137</v>
      </c>
      <c r="P36" s="66">
        <f t="shared" si="1"/>
        <v>20550</v>
      </c>
      <c r="Q36" s="31" t="s">
        <v>422</v>
      </c>
      <c r="R36" s="66" t="s">
        <v>130</v>
      </c>
      <c r="S36" s="140" t="s">
        <v>268</v>
      </c>
    </row>
    <row r="37" spans="1:19" x14ac:dyDescent="0.25">
      <c r="A37" s="21">
        <v>33</v>
      </c>
      <c r="B37" s="10" t="s">
        <v>48</v>
      </c>
      <c r="C37" s="69" t="s">
        <v>40</v>
      </c>
      <c r="D37" s="68">
        <v>1560</v>
      </c>
      <c r="E37" s="68">
        <v>1560</v>
      </c>
      <c r="F37" s="68">
        <v>16</v>
      </c>
      <c r="G37" s="68" t="s">
        <v>514</v>
      </c>
      <c r="H37" s="68" t="s">
        <v>215</v>
      </c>
      <c r="I37" s="11" t="s">
        <v>134</v>
      </c>
      <c r="J37" s="64">
        <v>210</v>
      </c>
      <c r="K37" s="64"/>
      <c r="L37" s="64"/>
      <c r="M37" s="138" t="s">
        <v>135</v>
      </c>
      <c r="N37" s="66">
        <v>139</v>
      </c>
      <c r="O37" s="66">
        <v>129</v>
      </c>
      <c r="P37" s="66">
        <f t="shared" si="1"/>
        <v>17931</v>
      </c>
      <c r="Q37" s="31" t="s">
        <v>48</v>
      </c>
      <c r="R37" s="66" t="s">
        <v>133</v>
      </c>
      <c r="S37" s="31" t="s">
        <v>290</v>
      </c>
    </row>
    <row r="38" spans="1:19" x14ac:dyDescent="0.25">
      <c r="A38" s="21">
        <v>34</v>
      </c>
      <c r="B38" s="10" t="s">
        <v>49</v>
      </c>
      <c r="C38" s="69" t="s">
        <v>50</v>
      </c>
      <c r="D38" s="68" t="s">
        <v>137</v>
      </c>
      <c r="E38" s="68">
        <v>1440</v>
      </c>
      <c r="F38" s="68">
        <v>15</v>
      </c>
      <c r="G38" s="68" t="s">
        <v>515</v>
      </c>
      <c r="H38" s="68" t="s">
        <v>214</v>
      </c>
      <c r="I38" s="11" t="s">
        <v>138</v>
      </c>
      <c r="J38" s="64">
        <v>283</v>
      </c>
      <c r="K38" s="64">
        <v>10</v>
      </c>
      <c r="L38" s="64"/>
      <c r="M38" s="138" t="s">
        <v>139</v>
      </c>
      <c r="N38" s="66">
        <v>137</v>
      </c>
      <c r="O38" s="66"/>
      <c r="P38" s="66">
        <v>14741</v>
      </c>
      <c r="Q38" s="31" t="s">
        <v>140</v>
      </c>
      <c r="R38" s="66" t="s">
        <v>136</v>
      </c>
      <c r="S38" s="31" t="s">
        <v>268</v>
      </c>
    </row>
    <row r="39" spans="1:19" x14ac:dyDescent="0.25">
      <c r="A39" s="21">
        <v>35</v>
      </c>
      <c r="B39" s="10" t="s">
        <v>51</v>
      </c>
      <c r="C39" s="69" t="s">
        <v>40</v>
      </c>
      <c r="D39" s="68" t="s">
        <v>201</v>
      </c>
      <c r="E39" s="68">
        <v>1620</v>
      </c>
      <c r="F39" s="68">
        <v>17</v>
      </c>
      <c r="G39" s="68" t="s">
        <v>514</v>
      </c>
      <c r="H39" s="68" t="s">
        <v>216</v>
      </c>
      <c r="I39" s="6" t="s">
        <v>8</v>
      </c>
      <c r="J39" s="64">
        <v>136</v>
      </c>
      <c r="K39" s="64">
        <v>10</v>
      </c>
      <c r="L39" s="64"/>
      <c r="M39" s="138"/>
      <c r="N39" s="66"/>
      <c r="O39" s="66"/>
      <c r="P39" s="66"/>
      <c r="Q39" s="31"/>
      <c r="R39" s="66"/>
      <c r="S39" s="31" t="s">
        <v>267</v>
      </c>
    </row>
    <row r="40" spans="1:19" x14ac:dyDescent="0.25">
      <c r="A40" s="21">
        <v>36</v>
      </c>
      <c r="B40" s="10" t="s">
        <v>51</v>
      </c>
      <c r="C40" s="69" t="s">
        <v>52</v>
      </c>
      <c r="D40" s="68" t="s">
        <v>201</v>
      </c>
      <c r="E40" s="68">
        <v>1620</v>
      </c>
      <c r="F40" s="68">
        <v>17</v>
      </c>
      <c r="G40" s="68" t="s">
        <v>514</v>
      </c>
      <c r="H40" s="68" t="s">
        <v>216</v>
      </c>
      <c r="I40" s="6" t="s">
        <v>8</v>
      </c>
      <c r="J40" s="64">
        <v>115</v>
      </c>
      <c r="K40" s="64">
        <v>10</v>
      </c>
      <c r="L40" s="64"/>
      <c r="M40" s="138"/>
      <c r="N40" s="66"/>
      <c r="O40" s="66"/>
      <c r="P40" s="66"/>
      <c r="Q40" s="31"/>
      <c r="R40" s="66"/>
      <c r="S40" s="31" t="s">
        <v>274</v>
      </c>
    </row>
    <row r="41" spans="1:19" x14ac:dyDescent="0.25">
      <c r="A41" s="21">
        <v>37</v>
      </c>
      <c r="B41" s="10" t="s">
        <v>53</v>
      </c>
      <c r="C41" s="69" t="s">
        <v>54</v>
      </c>
      <c r="D41" s="68" t="s">
        <v>205</v>
      </c>
      <c r="E41" s="68">
        <v>1500</v>
      </c>
      <c r="F41" s="68">
        <v>15</v>
      </c>
      <c r="G41" s="68" t="s">
        <v>515</v>
      </c>
      <c r="H41" s="68" t="s">
        <v>215</v>
      </c>
      <c r="I41" s="11" t="s">
        <v>142</v>
      </c>
      <c r="J41" s="64">
        <v>37</v>
      </c>
      <c r="K41" s="64">
        <v>16</v>
      </c>
      <c r="L41" s="64"/>
      <c r="M41" s="138" t="s">
        <v>143</v>
      </c>
      <c r="N41" s="66">
        <v>59</v>
      </c>
      <c r="O41" s="66">
        <v>47</v>
      </c>
      <c r="P41" s="66">
        <f>N41*O41</f>
        <v>2773</v>
      </c>
      <c r="Q41" s="31" t="s">
        <v>144</v>
      </c>
      <c r="R41" s="66"/>
      <c r="S41" s="31" t="s">
        <v>275</v>
      </c>
    </row>
    <row r="42" spans="1:19" x14ac:dyDescent="0.25">
      <c r="A42" s="21">
        <v>38</v>
      </c>
      <c r="B42" s="10" t="s">
        <v>55</v>
      </c>
      <c r="C42" s="69" t="s">
        <v>50</v>
      </c>
      <c r="D42" s="68" t="s">
        <v>145</v>
      </c>
      <c r="E42" s="68">
        <v>1473</v>
      </c>
      <c r="F42" s="68">
        <v>15</v>
      </c>
      <c r="G42" s="68" t="s">
        <v>515</v>
      </c>
      <c r="H42" s="68" t="s">
        <v>214</v>
      </c>
      <c r="I42" s="11" t="s">
        <v>122</v>
      </c>
      <c r="J42" s="64">
        <v>199</v>
      </c>
      <c r="K42" s="64">
        <v>10</v>
      </c>
      <c r="L42" s="64"/>
      <c r="M42" s="138" t="s">
        <v>146</v>
      </c>
      <c r="N42" s="66">
        <v>131</v>
      </c>
      <c r="O42" s="66"/>
      <c r="P42" s="66">
        <v>13478</v>
      </c>
      <c r="Q42" s="31" t="s">
        <v>147</v>
      </c>
      <c r="R42" s="66" t="s">
        <v>136</v>
      </c>
      <c r="S42" s="31" t="s">
        <v>276</v>
      </c>
    </row>
    <row r="43" spans="1:19" x14ac:dyDescent="0.25">
      <c r="A43" s="21">
        <v>39</v>
      </c>
      <c r="B43" s="10" t="s">
        <v>56</v>
      </c>
      <c r="C43" s="69" t="s">
        <v>150</v>
      </c>
      <c r="D43" s="68" t="s">
        <v>151</v>
      </c>
      <c r="E43" s="68">
        <v>1505</v>
      </c>
      <c r="F43" s="68">
        <v>15</v>
      </c>
      <c r="G43" s="68" t="s">
        <v>515</v>
      </c>
      <c r="H43" s="68" t="s">
        <v>217</v>
      </c>
      <c r="I43" s="11" t="s">
        <v>122</v>
      </c>
      <c r="J43" s="64">
        <v>53</v>
      </c>
      <c r="K43" s="64">
        <v>11</v>
      </c>
      <c r="L43" s="64"/>
      <c r="M43" s="138" t="s">
        <v>152</v>
      </c>
      <c r="N43" s="66">
        <v>43</v>
      </c>
      <c r="O43" s="66">
        <v>31</v>
      </c>
      <c r="P43" s="66">
        <f t="shared" ref="P43:P51" si="2">N43*O43</f>
        <v>1333</v>
      </c>
      <c r="Q43" s="31" t="s">
        <v>153</v>
      </c>
      <c r="R43" s="66" t="s">
        <v>149</v>
      </c>
      <c r="S43" s="31" t="s">
        <v>260</v>
      </c>
    </row>
    <row r="44" spans="1:19" x14ac:dyDescent="0.25">
      <c r="A44" s="21">
        <v>40</v>
      </c>
      <c r="B44" s="10" t="s">
        <v>56</v>
      </c>
      <c r="C44" s="69" t="s">
        <v>57</v>
      </c>
      <c r="D44" s="68" t="s">
        <v>151</v>
      </c>
      <c r="E44" s="68">
        <v>1505</v>
      </c>
      <c r="F44" s="68">
        <v>15</v>
      </c>
      <c r="G44" s="68" t="s">
        <v>515</v>
      </c>
      <c r="H44" s="68" t="s">
        <v>217</v>
      </c>
      <c r="I44" s="11" t="s">
        <v>122</v>
      </c>
      <c r="J44" s="64">
        <v>136</v>
      </c>
      <c r="K44" s="64">
        <v>8</v>
      </c>
      <c r="L44" s="64"/>
      <c r="M44" s="138" t="s">
        <v>154</v>
      </c>
      <c r="N44" s="66">
        <v>43</v>
      </c>
      <c r="O44" s="66">
        <v>31</v>
      </c>
      <c r="P44" s="66">
        <f t="shared" si="2"/>
        <v>1333</v>
      </c>
      <c r="Q44" s="31" t="s">
        <v>153</v>
      </c>
      <c r="R44" s="66" t="s">
        <v>149</v>
      </c>
      <c r="S44" s="31" t="s">
        <v>266</v>
      </c>
    </row>
    <row r="45" spans="1:19" x14ac:dyDescent="0.25">
      <c r="A45" s="21">
        <v>41</v>
      </c>
      <c r="B45" s="10" t="s">
        <v>53</v>
      </c>
      <c r="C45" s="69" t="s">
        <v>33</v>
      </c>
      <c r="D45" s="68" t="s">
        <v>206</v>
      </c>
      <c r="E45" s="68">
        <v>1505</v>
      </c>
      <c r="F45" s="68">
        <v>15</v>
      </c>
      <c r="G45" s="68" t="s">
        <v>515</v>
      </c>
      <c r="H45" s="68" t="s">
        <v>215</v>
      </c>
      <c r="I45" s="11" t="s">
        <v>122</v>
      </c>
      <c r="J45" s="64">
        <v>68</v>
      </c>
      <c r="K45" s="64">
        <v>5</v>
      </c>
      <c r="L45" s="64"/>
      <c r="M45" s="138" t="s">
        <v>156</v>
      </c>
      <c r="N45" s="66">
        <v>53</v>
      </c>
      <c r="O45" s="66">
        <v>44</v>
      </c>
      <c r="P45" s="66">
        <f t="shared" si="2"/>
        <v>2332</v>
      </c>
      <c r="Q45" s="31"/>
      <c r="R45" s="66" t="s">
        <v>155</v>
      </c>
      <c r="S45" s="31" t="s">
        <v>267</v>
      </c>
    </row>
    <row r="46" spans="1:19" x14ac:dyDescent="0.25">
      <c r="A46" s="21">
        <v>42</v>
      </c>
      <c r="B46" s="10" t="s">
        <v>26</v>
      </c>
      <c r="C46" s="72" t="s">
        <v>256</v>
      </c>
      <c r="D46" s="68" t="s">
        <v>157</v>
      </c>
      <c r="E46" s="68">
        <v>1502</v>
      </c>
      <c r="F46" s="68">
        <v>16</v>
      </c>
      <c r="G46" s="68" t="s">
        <v>515</v>
      </c>
      <c r="H46" s="68" t="s">
        <v>213</v>
      </c>
      <c r="I46" s="11" t="s">
        <v>158</v>
      </c>
      <c r="J46" s="64">
        <v>325</v>
      </c>
      <c r="K46" s="64">
        <v>10</v>
      </c>
      <c r="L46" s="64"/>
      <c r="M46" s="138" t="s">
        <v>421</v>
      </c>
      <c r="N46" s="66">
        <v>26</v>
      </c>
      <c r="O46" s="66">
        <v>42</v>
      </c>
      <c r="P46" s="66">
        <f t="shared" si="2"/>
        <v>1092</v>
      </c>
      <c r="Q46" s="31"/>
      <c r="R46" s="66" t="s">
        <v>159</v>
      </c>
      <c r="S46" s="31" t="s">
        <v>268</v>
      </c>
    </row>
    <row r="47" spans="1:19" x14ac:dyDescent="0.25">
      <c r="A47" s="3">
        <v>43</v>
      </c>
      <c r="B47" s="10" t="s">
        <v>58</v>
      </c>
      <c r="C47" s="69" t="s">
        <v>59</v>
      </c>
      <c r="D47" s="68" t="s">
        <v>161</v>
      </c>
      <c r="E47" s="68">
        <v>1525</v>
      </c>
      <c r="F47" s="68">
        <v>16</v>
      </c>
      <c r="G47" s="68" t="s">
        <v>515</v>
      </c>
      <c r="H47" s="68" t="s">
        <v>215</v>
      </c>
      <c r="I47" s="11" t="s">
        <v>122</v>
      </c>
      <c r="J47" s="64">
        <v>53</v>
      </c>
      <c r="K47" s="64">
        <v>11</v>
      </c>
      <c r="L47" s="64"/>
      <c r="M47" s="138" t="s">
        <v>162</v>
      </c>
      <c r="N47" s="66">
        <v>141</v>
      </c>
      <c r="O47" s="66">
        <v>168</v>
      </c>
      <c r="P47" s="66">
        <f t="shared" si="2"/>
        <v>23688</v>
      </c>
      <c r="Q47" s="31" t="s">
        <v>163</v>
      </c>
      <c r="R47" s="66" t="s">
        <v>160</v>
      </c>
      <c r="S47" s="31" t="s">
        <v>277</v>
      </c>
    </row>
    <row r="48" spans="1:19" x14ac:dyDescent="0.25">
      <c r="A48" s="3">
        <v>44</v>
      </c>
      <c r="B48" s="10" t="s">
        <v>420</v>
      </c>
      <c r="C48" s="69" t="s">
        <v>60</v>
      </c>
      <c r="D48" s="68" t="s">
        <v>165</v>
      </c>
      <c r="E48" s="68">
        <v>1513</v>
      </c>
      <c r="F48" s="68">
        <v>16</v>
      </c>
      <c r="G48" s="68" t="s">
        <v>515</v>
      </c>
      <c r="H48" s="68" t="s">
        <v>214</v>
      </c>
      <c r="I48" s="11" t="s">
        <v>132</v>
      </c>
      <c r="J48" s="64">
        <v>189</v>
      </c>
      <c r="K48" s="64">
        <v>0</v>
      </c>
      <c r="L48" s="64"/>
      <c r="M48" s="138" t="s">
        <v>166</v>
      </c>
      <c r="N48" s="66">
        <v>166</v>
      </c>
      <c r="O48" s="66">
        <v>56</v>
      </c>
      <c r="P48" s="66">
        <f t="shared" si="2"/>
        <v>9296</v>
      </c>
      <c r="Q48" s="31"/>
      <c r="R48" s="66" t="s">
        <v>164</v>
      </c>
      <c r="S48" s="31" t="s">
        <v>268</v>
      </c>
    </row>
    <row r="49" spans="1:21" x14ac:dyDescent="0.25">
      <c r="A49" s="3">
        <v>45</v>
      </c>
      <c r="B49" s="10" t="s">
        <v>61</v>
      </c>
      <c r="C49" s="69" t="s">
        <v>168</v>
      </c>
      <c r="D49" s="68" t="s">
        <v>207</v>
      </c>
      <c r="E49" s="68">
        <v>1490</v>
      </c>
      <c r="F49" s="68">
        <v>15</v>
      </c>
      <c r="G49" s="68" t="s">
        <v>515</v>
      </c>
      <c r="H49" s="68" t="s">
        <v>229</v>
      </c>
      <c r="I49" s="11" t="s">
        <v>107</v>
      </c>
      <c r="J49" s="64">
        <v>52</v>
      </c>
      <c r="K49" s="64">
        <v>10</v>
      </c>
      <c r="L49" s="64"/>
      <c r="M49" s="138" t="s">
        <v>167</v>
      </c>
      <c r="N49" s="66">
        <v>30</v>
      </c>
      <c r="O49" s="66">
        <v>92</v>
      </c>
      <c r="P49" s="66">
        <f t="shared" si="2"/>
        <v>2760</v>
      </c>
      <c r="Q49" s="31"/>
      <c r="R49" s="66"/>
      <c r="S49" s="31" t="s">
        <v>266</v>
      </c>
    </row>
    <row r="50" spans="1:21" x14ac:dyDescent="0.25">
      <c r="A50" s="21">
        <v>46</v>
      </c>
      <c r="B50" s="10" t="s">
        <v>419</v>
      </c>
      <c r="C50" s="69" t="s">
        <v>43</v>
      </c>
      <c r="D50" s="68" t="s">
        <v>169</v>
      </c>
      <c r="E50" s="68">
        <v>1523</v>
      </c>
      <c r="F50" s="68">
        <v>16</v>
      </c>
      <c r="G50" s="68" t="s">
        <v>515</v>
      </c>
      <c r="H50" s="68" t="s">
        <v>229</v>
      </c>
      <c r="I50" s="25" t="s">
        <v>418</v>
      </c>
      <c r="J50" s="64">
        <v>147</v>
      </c>
      <c r="K50" s="64">
        <v>0</v>
      </c>
      <c r="L50" s="64"/>
      <c r="M50" s="138"/>
      <c r="N50" s="66">
        <v>31</v>
      </c>
      <c r="O50" s="66">
        <v>23</v>
      </c>
      <c r="P50" s="66">
        <f t="shared" si="2"/>
        <v>713</v>
      </c>
      <c r="Q50" s="31"/>
      <c r="R50" s="66" t="s">
        <v>170</v>
      </c>
      <c r="S50" s="31" t="s">
        <v>266</v>
      </c>
    </row>
    <row r="51" spans="1:21" x14ac:dyDescent="0.25">
      <c r="A51" s="21">
        <v>47</v>
      </c>
      <c r="B51" s="10" t="s">
        <v>62</v>
      </c>
      <c r="C51" s="69" t="s">
        <v>33</v>
      </c>
      <c r="D51" s="68" t="s">
        <v>208</v>
      </c>
      <c r="E51" s="68">
        <v>1510</v>
      </c>
      <c r="F51" s="68">
        <v>16</v>
      </c>
      <c r="G51" s="68" t="s">
        <v>515</v>
      </c>
      <c r="H51" s="68" t="s">
        <v>215</v>
      </c>
      <c r="I51" s="11" t="s">
        <v>172</v>
      </c>
      <c r="J51" s="64">
        <v>183</v>
      </c>
      <c r="K51" s="64">
        <v>15</v>
      </c>
      <c r="L51" s="64"/>
      <c r="M51" s="138"/>
      <c r="N51" s="66">
        <v>94</v>
      </c>
      <c r="O51" s="66">
        <v>73</v>
      </c>
      <c r="P51" s="66">
        <f t="shared" si="2"/>
        <v>6862</v>
      </c>
      <c r="Q51" s="31"/>
      <c r="R51" s="66" t="s">
        <v>171</v>
      </c>
      <c r="S51" s="31" t="s">
        <v>261</v>
      </c>
    </row>
    <row r="52" spans="1:21" x14ac:dyDescent="0.25">
      <c r="A52" s="21">
        <v>48</v>
      </c>
      <c r="B52" s="10" t="s">
        <v>63</v>
      </c>
      <c r="C52" s="69" t="s">
        <v>64</v>
      </c>
      <c r="D52" s="68" t="s">
        <v>200</v>
      </c>
      <c r="E52" s="68">
        <v>1515</v>
      </c>
      <c r="F52" s="68">
        <v>16</v>
      </c>
      <c r="G52" s="68" t="s">
        <v>515</v>
      </c>
      <c r="H52" s="68" t="s">
        <v>214</v>
      </c>
      <c r="I52" s="6" t="s">
        <v>8</v>
      </c>
      <c r="J52" s="64">
        <v>27</v>
      </c>
      <c r="K52" s="64">
        <v>6</v>
      </c>
      <c r="L52" s="64"/>
      <c r="M52" s="138"/>
      <c r="N52" s="66"/>
      <c r="O52" s="66"/>
      <c r="P52" s="66"/>
      <c r="Q52" s="31"/>
      <c r="R52" s="66"/>
      <c r="S52" s="31" t="s">
        <v>278</v>
      </c>
    </row>
    <row r="53" spans="1:21" x14ac:dyDescent="0.25">
      <c r="A53" s="21">
        <v>49</v>
      </c>
      <c r="B53" s="10" t="s">
        <v>65</v>
      </c>
      <c r="C53" s="69" t="s">
        <v>33</v>
      </c>
      <c r="D53" s="71">
        <v>1510</v>
      </c>
      <c r="E53" s="71">
        <v>1510</v>
      </c>
      <c r="F53" s="71">
        <v>16</v>
      </c>
      <c r="G53" s="71" t="s">
        <v>515</v>
      </c>
      <c r="H53" s="71" t="s">
        <v>229</v>
      </c>
      <c r="I53" s="18" t="s">
        <v>132</v>
      </c>
      <c r="J53" s="64">
        <v>33</v>
      </c>
      <c r="K53" s="64">
        <v>12</v>
      </c>
      <c r="L53" s="64"/>
      <c r="M53" s="138" t="s">
        <v>174</v>
      </c>
      <c r="N53" s="66">
        <v>159</v>
      </c>
      <c r="O53" s="66">
        <v>161</v>
      </c>
      <c r="P53" s="66">
        <f t="shared" ref="P53:P68" si="3">N53*O53</f>
        <v>25599</v>
      </c>
      <c r="Q53" s="31"/>
      <c r="R53" s="66" t="s">
        <v>173</v>
      </c>
      <c r="S53" s="31" t="s">
        <v>279</v>
      </c>
    </row>
    <row r="54" spans="1:21" x14ac:dyDescent="0.25">
      <c r="A54" s="21">
        <v>50</v>
      </c>
      <c r="B54" s="10" t="s">
        <v>66</v>
      </c>
      <c r="C54" s="69" t="s">
        <v>40</v>
      </c>
      <c r="D54" s="68" t="s">
        <v>201</v>
      </c>
      <c r="E54" s="68">
        <v>1660</v>
      </c>
      <c r="F54" s="68">
        <v>17</v>
      </c>
      <c r="G54" s="70" t="s">
        <v>514</v>
      </c>
      <c r="H54" s="70" t="s">
        <v>213</v>
      </c>
      <c r="I54" s="6" t="s">
        <v>8</v>
      </c>
      <c r="J54" s="64">
        <v>32</v>
      </c>
      <c r="K54" s="64">
        <v>11</v>
      </c>
      <c r="L54" s="64"/>
      <c r="M54" s="138"/>
      <c r="N54" s="66"/>
      <c r="O54" s="66"/>
      <c r="P54" s="66">
        <f t="shared" si="3"/>
        <v>0</v>
      </c>
      <c r="Q54" s="31"/>
      <c r="R54" s="66" t="s">
        <v>171</v>
      </c>
      <c r="S54" s="31" t="s">
        <v>280</v>
      </c>
    </row>
    <row r="55" spans="1:21" x14ac:dyDescent="0.25">
      <c r="A55" s="21">
        <v>51</v>
      </c>
      <c r="B55" s="10" t="s">
        <v>67</v>
      </c>
      <c r="C55" s="69" t="s">
        <v>68</v>
      </c>
      <c r="D55" s="68">
        <v>1575</v>
      </c>
      <c r="E55" s="68">
        <v>1575</v>
      </c>
      <c r="F55" s="68">
        <v>16</v>
      </c>
      <c r="G55" s="68" t="s">
        <v>516</v>
      </c>
      <c r="H55" s="68" t="s">
        <v>221</v>
      </c>
      <c r="I55" s="17" t="s">
        <v>175</v>
      </c>
      <c r="J55" s="64">
        <v>115</v>
      </c>
      <c r="K55" s="64">
        <v>16</v>
      </c>
      <c r="L55" s="64"/>
      <c r="M55" s="138" t="s">
        <v>176</v>
      </c>
      <c r="N55" s="66">
        <v>188</v>
      </c>
      <c r="O55" s="66">
        <v>127</v>
      </c>
      <c r="P55" s="66">
        <f t="shared" si="3"/>
        <v>23876</v>
      </c>
      <c r="Q55" s="31"/>
      <c r="R55" s="66" t="s">
        <v>417</v>
      </c>
      <c r="S55" s="31" t="s">
        <v>266</v>
      </c>
      <c r="U55" s="9"/>
    </row>
    <row r="56" spans="1:21" x14ac:dyDescent="0.25">
      <c r="A56" s="21">
        <v>52</v>
      </c>
      <c r="B56" s="10" t="s">
        <v>69</v>
      </c>
      <c r="C56" s="69" t="s">
        <v>70</v>
      </c>
      <c r="D56" s="68">
        <v>1632</v>
      </c>
      <c r="E56" s="68">
        <v>1632</v>
      </c>
      <c r="F56" s="68">
        <v>17</v>
      </c>
      <c r="G56" s="68" t="s">
        <v>516</v>
      </c>
      <c r="H56" s="68" t="s">
        <v>224</v>
      </c>
      <c r="I56" s="11" t="s">
        <v>177</v>
      </c>
      <c r="J56" s="64">
        <v>745</v>
      </c>
      <c r="K56" s="64">
        <v>10</v>
      </c>
      <c r="L56" s="64"/>
      <c r="M56" s="138"/>
      <c r="N56" s="66">
        <v>93</v>
      </c>
      <c r="O56" s="66">
        <v>76</v>
      </c>
      <c r="P56" s="66">
        <f t="shared" si="3"/>
        <v>7068</v>
      </c>
      <c r="Q56" s="31"/>
      <c r="R56" s="66" t="s">
        <v>113</v>
      </c>
      <c r="S56" s="31" t="s">
        <v>281</v>
      </c>
    </row>
    <row r="57" spans="1:21" x14ac:dyDescent="0.25">
      <c r="A57" s="21">
        <v>53</v>
      </c>
      <c r="B57" s="10" t="s">
        <v>179</v>
      </c>
      <c r="C57" s="69" t="s">
        <v>71</v>
      </c>
      <c r="D57" s="68" t="s">
        <v>209</v>
      </c>
      <c r="E57" s="68">
        <v>1540</v>
      </c>
      <c r="F57" s="68">
        <v>16</v>
      </c>
      <c r="G57" s="68" t="s">
        <v>515</v>
      </c>
      <c r="H57" s="68" t="s">
        <v>229</v>
      </c>
      <c r="I57" s="11" t="s">
        <v>122</v>
      </c>
      <c r="J57" s="64">
        <v>10</v>
      </c>
      <c r="K57" s="64">
        <v>10</v>
      </c>
      <c r="L57" s="64"/>
      <c r="M57" s="138" t="s">
        <v>180</v>
      </c>
      <c r="N57" s="66">
        <v>235</v>
      </c>
      <c r="O57" s="66">
        <v>143</v>
      </c>
      <c r="P57" s="66">
        <f t="shared" si="3"/>
        <v>33605</v>
      </c>
      <c r="Q57" s="31"/>
      <c r="R57" s="66" t="s">
        <v>178</v>
      </c>
      <c r="S57" s="31" t="s">
        <v>282</v>
      </c>
    </row>
    <row r="58" spans="1:21" x14ac:dyDescent="0.25">
      <c r="A58" s="21">
        <v>54</v>
      </c>
      <c r="B58" s="10" t="s">
        <v>181</v>
      </c>
      <c r="C58" s="69" t="s">
        <v>72</v>
      </c>
      <c r="D58" s="68" t="s">
        <v>225</v>
      </c>
      <c r="E58" s="68"/>
      <c r="F58" s="68">
        <v>15</v>
      </c>
      <c r="G58" s="68" t="s">
        <v>515</v>
      </c>
      <c r="H58" s="68" t="s">
        <v>220</v>
      </c>
      <c r="I58" s="19" t="s">
        <v>8</v>
      </c>
      <c r="J58" s="64">
        <v>43</v>
      </c>
      <c r="K58" s="64">
        <v>1</v>
      </c>
      <c r="L58" s="64"/>
      <c r="M58" s="138"/>
      <c r="N58" s="66"/>
      <c r="O58" s="66"/>
      <c r="P58" s="66">
        <f t="shared" si="3"/>
        <v>0</v>
      </c>
      <c r="Q58" s="31"/>
      <c r="R58" s="66"/>
      <c r="S58" s="31" t="s">
        <v>283</v>
      </c>
    </row>
    <row r="59" spans="1:21" x14ac:dyDescent="0.25">
      <c r="A59" s="21">
        <v>55</v>
      </c>
      <c r="B59" s="10" t="s">
        <v>73</v>
      </c>
      <c r="C59" s="69" t="s">
        <v>74</v>
      </c>
      <c r="D59" s="68"/>
      <c r="E59" s="68"/>
      <c r="F59" s="68">
        <v>16</v>
      </c>
      <c r="G59" s="70" t="s">
        <v>516</v>
      </c>
      <c r="H59" s="70" t="s">
        <v>215</v>
      </c>
      <c r="I59" s="6" t="s">
        <v>8</v>
      </c>
      <c r="J59" s="64">
        <v>31</v>
      </c>
      <c r="K59" s="64">
        <v>10</v>
      </c>
      <c r="L59" s="64"/>
      <c r="M59" s="138"/>
      <c r="N59" s="66"/>
      <c r="O59" s="66"/>
      <c r="P59" s="66">
        <f t="shared" si="3"/>
        <v>0</v>
      </c>
      <c r="Q59" s="31"/>
      <c r="R59" s="66" t="s">
        <v>211</v>
      </c>
      <c r="S59" s="31" t="s">
        <v>284</v>
      </c>
    </row>
    <row r="60" spans="1:21" x14ac:dyDescent="0.25">
      <c r="A60" s="21">
        <v>56</v>
      </c>
      <c r="B60" s="15" t="s">
        <v>10</v>
      </c>
      <c r="C60" s="69" t="s">
        <v>75</v>
      </c>
      <c r="D60" s="68">
        <v>1580</v>
      </c>
      <c r="E60" s="68">
        <v>1580</v>
      </c>
      <c r="F60" s="68">
        <v>16</v>
      </c>
      <c r="G60" s="68" t="s">
        <v>515</v>
      </c>
      <c r="H60" s="68" t="s">
        <v>215</v>
      </c>
      <c r="I60" s="17" t="s">
        <v>182</v>
      </c>
      <c r="J60" s="64">
        <v>525</v>
      </c>
      <c r="K60" s="64">
        <v>0</v>
      </c>
      <c r="L60" s="64"/>
      <c r="M60" s="138" t="s">
        <v>75</v>
      </c>
      <c r="N60" s="66">
        <v>162</v>
      </c>
      <c r="O60" s="66">
        <v>185</v>
      </c>
      <c r="P60" s="66">
        <f t="shared" si="3"/>
        <v>29970</v>
      </c>
      <c r="Q60" s="31"/>
      <c r="R60" s="66"/>
      <c r="S60" s="31" t="s">
        <v>291</v>
      </c>
    </row>
    <row r="61" spans="1:21" x14ac:dyDescent="0.25">
      <c r="A61" s="21">
        <v>57</v>
      </c>
      <c r="B61" s="10" t="s">
        <v>16</v>
      </c>
      <c r="C61" s="69" t="s">
        <v>194</v>
      </c>
      <c r="D61" s="68">
        <v>1571</v>
      </c>
      <c r="E61" s="68">
        <v>1571</v>
      </c>
      <c r="F61" s="68">
        <v>16</v>
      </c>
      <c r="G61" s="68" t="s">
        <v>515</v>
      </c>
      <c r="H61" s="68" t="s">
        <v>215</v>
      </c>
      <c r="I61" s="11" t="s">
        <v>183</v>
      </c>
      <c r="J61" s="64">
        <v>546</v>
      </c>
      <c r="K61" s="64">
        <v>0</v>
      </c>
      <c r="L61" s="64"/>
      <c r="M61" s="138" t="s">
        <v>184</v>
      </c>
      <c r="N61" s="66">
        <v>190</v>
      </c>
      <c r="O61" s="66">
        <v>145</v>
      </c>
      <c r="P61" s="66">
        <f t="shared" si="3"/>
        <v>27550</v>
      </c>
      <c r="Q61" s="31"/>
      <c r="R61" s="66"/>
      <c r="S61" s="31" t="s">
        <v>268</v>
      </c>
    </row>
    <row r="62" spans="1:21" x14ac:dyDescent="0.25">
      <c r="A62" s="21">
        <v>58</v>
      </c>
      <c r="B62" s="10" t="s">
        <v>76</v>
      </c>
      <c r="C62" s="69" t="s">
        <v>77</v>
      </c>
      <c r="D62" s="68" t="s">
        <v>187</v>
      </c>
      <c r="E62" s="68">
        <v>1459</v>
      </c>
      <c r="F62" s="68">
        <v>15</v>
      </c>
      <c r="G62" s="68" t="s">
        <v>515</v>
      </c>
      <c r="H62" s="68" t="s">
        <v>217</v>
      </c>
      <c r="I62" s="11" t="s">
        <v>122</v>
      </c>
      <c r="J62" s="64">
        <v>420</v>
      </c>
      <c r="K62" s="64">
        <v>0</v>
      </c>
      <c r="L62" s="64"/>
      <c r="M62" s="138" t="s">
        <v>186</v>
      </c>
      <c r="N62" s="66">
        <v>63</v>
      </c>
      <c r="O62" s="66">
        <v>80</v>
      </c>
      <c r="P62" s="66">
        <f t="shared" si="3"/>
        <v>5040</v>
      </c>
      <c r="Q62" s="31"/>
      <c r="R62" s="66" t="s">
        <v>185</v>
      </c>
      <c r="S62" s="31" t="s">
        <v>290</v>
      </c>
    </row>
    <row r="63" spans="1:21" x14ac:dyDescent="0.25">
      <c r="A63" s="21">
        <v>59</v>
      </c>
      <c r="B63" s="10" t="s">
        <v>24</v>
      </c>
      <c r="C63" s="69" t="s">
        <v>78</v>
      </c>
      <c r="D63" s="68">
        <v>1488</v>
      </c>
      <c r="E63" s="68">
        <v>1488</v>
      </c>
      <c r="F63" s="68">
        <v>15</v>
      </c>
      <c r="G63" s="68" t="s">
        <v>515</v>
      </c>
      <c r="H63" s="68" t="s">
        <v>228</v>
      </c>
      <c r="I63" s="11" t="s">
        <v>188</v>
      </c>
      <c r="J63" s="64">
        <v>966</v>
      </c>
      <c r="K63" s="64">
        <v>0</v>
      </c>
      <c r="L63" s="64"/>
      <c r="M63" s="138" t="s">
        <v>189</v>
      </c>
      <c r="N63" s="66">
        <v>191</v>
      </c>
      <c r="O63" s="66">
        <v>196</v>
      </c>
      <c r="P63" s="66">
        <f t="shared" si="3"/>
        <v>37436</v>
      </c>
      <c r="Q63" s="31"/>
      <c r="R63" s="66" t="s">
        <v>416</v>
      </c>
      <c r="S63" s="31" t="s">
        <v>266</v>
      </c>
    </row>
    <row r="64" spans="1:21" x14ac:dyDescent="0.25">
      <c r="A64" s="21">
        <v>60</v>
      </c>
      <c r="B64" s="10" t="s">
        <v>26</v>
      </c>
      <c r="C64" s="69" t="s">
        <v>79</v>
      </c>
      <c r="D64" s="68" t="s">
        <v>191</v>
      </c>
      <c r="E64" s="68">
        <v>1503</v>
      </c>
      <c r="F64" s="68">
        <v>16</v>
      </c>
      <c r="G64" s="68" t="s">
        <v>515</v>
      </c>
      <c r="H64" s="68" t="s">
        <v>213</v>
      </c>
      <c r="I64" s="11" t="s">
        <v>122</v>
      </c>
      <c r="J64" s="64">
        <v>787</v>
      </c>
      <c r="K64" s="64">
        <v>10</v>
      </c>
      <c r="L64" s="64"/>
      <c r="M64" s="138" t="s">
        <v>186</v>
      </c>
      <c r="N64" s="66">
        <v>60</v>
      </c>
      <c r="O64" s="66">
        <v>67</v>
      </c>
      <c r="P64" s="66">
        <f t="shared" si="3"/>
        <v>4020</v>
      </c>
      <c r="Q64" s="31" t="s">
        <v>192</v>
      </c>
      <c r="R64" s="66" t="s">
        <v>415</v>
      </c>
      <c r="S64" s="31" t="s">
        <v>285</v>
      </c>
    </row>
    <row r="65" spans="1:19" x14ac:dyDescent="0.25">
      <c r="A65" s="21">
        <v>61</v>
      </c>
      <c r="B65" s="10" t="s">
        <v>80</v>
      </c>
      <c r="C65" s="69" t="s">
        <v>81</v>
      </c>
      <c r="D65" s="68">
        <v>1517</v>
      </c>
      <c r="E65" s="68">
        <v>1517</v>
      </c>
      <c r="F65" s="68">
        <v>16</v>
      </c>
      <c r="G65" s="68" t="s">
        <v>515</v>
      </c>
      <c r="H65" s="68" t="s">
        <v>213</v>
      </c>
      <c r="I65" s="11" t="s">
        <v>122</v>
      </c>
      <c r="J65" s="64">
        <v>1890</v>
      </c>
      <c r="K65" s="64">
        <v>0</v>
      </c>
      <c r="L65" s="64"/>
      <c r="M65" s="138" t="s">
        <v>193</v>
      </c>
      <c r="N65" s="66">
        <v>98</v>
      </c>
      <c r="O65" s="66">
        <v>107</v>
      </c>
      <c r="P65" s="66">
        <f t="shared" si="3"/>
        <v>10486</v>
      </c>
      <c r="Q65" s="31"/>
      <c r="R65" s="66" t="s">
        <v>171</v>
      </c>
      <c r="S65" s="31" t="s">
        <v>286</v>
      </c>
    </row>
    <row r="66" spans="1:19" x14ac:dyDescent="0.25">
      <c r="A66" s="36">
        <v>1</v>
      </c>
      <c r="B66" s="10" t="s">
        <v>236</v>
      </c>
      <c r="C66" s="69" t="s">
        <v>240</v>
      </c>
      <c r="D66" s="68" t="s">
        <v>238</v>
      </c>
      <c r="E66" s="68">
        <v>1408</v>
      </c>
      <c r="F66" s="68">
        <v>15</v>
      </c>
      <c r="G66" s="68" t="s">
        <v>515</v>
      </c>
      <c r="H66" s="68" t="s">
        <v>214</v>
      </c>
      <c r="I66" s="11" t="s">
        <v>122</v>
      </c>
      <c r="J66" s="64"/>
      <c r="K66" s="64"/>
      <c r="L66" s="64"/>
      <c r="M66" s="138" t="s">
        <v>241</v>
      </c>
      <c r="N66" s="66">
        <v>197</v>
      </c>
      <c r="O66" s="66">
        <v>102</v>
      </c>
      <c r="P66" s="66">
        <f t="shared" si="3"/>
        <v>20094</v>
      </c>
      <c r="Q66" s="31" t="s">
        <v>239</v>
      </c>
      <c r="R66" s="66" t="s">
        <v>414</v>
      </c>
      <c r="S66" s="31"/>
    </row>
    <row r="67" spans="1:19" x14ac:dyDescent="0.25">
      <c r="A67" s="36">
        <v>2</v>
      </c>
      <c r="B67" s="10" t="s">
        <v>236</v>
      </c>
      <c r="C67" s="69" t="s">
        <v>240</v>
      </c>
      <c r="D67" s="68" t="s">
        <v>238</v>
      </c>
      <c r="E67" s="68">
        <v>1408</v>
      </c>
      <c r="F67" s="68">
        <v>15</v>
      </c>
      <c r="G67" s="68" t="s">
        <v>515</v>
      </c>
      <c r="H67" s="68" t="s">
        <v>214</v>
      </c>
      <c r="I67" s="11" t="s">
        <v>122</v>
      </c>
      <c r="J67" s="64"/>
      <c r="K67" s="64"/>
      <c r="L67" s="64"/>
      <c r="M67" s="138" t="s">
        <v>241</v>
      </c>
      <c r="N67" s="66">
        <v>197</v>
      </c>
      <c r="O67" s="66">
        <v>102</v>
      </c>
      <c r="P67" s="66">
        <f t="shared" si="3"/>
        <v>20094</v>
      </c>
      <c r="Q67" s="31" t="s">
        <v>239</v>
      </c>
      <c r="R67" s="66" t="s">
        <v>414</v>
      </c>
      <c r="S67" s="31"/>
    </row>
    <row r="68" spans="1:19" x14ac:dyDescent="0.25">
      <c r="A68" s="36">
        <v>3</v>
      </c>
      <c r="B68" s="10" t="s">
        <v>237</v>
      </c>
      <c r="C68" s="69" t="s">
        <v>242</v>
      </c>
      <c r="D68" s="68" t="s">
        <v>243</v>
      </c>
      <c r="E68" s="68">
        <v>1314</v>
      </c>
      <c r="F68" s="68">
        <v>14</v>
      </c>
      <c r="G68" s="68" t="s">
        <v>515</v>
      </c>
      <c r="H68" s="68" t="s">
        <v>214</v>
      </c>
      <c r="I68" s="11" t="s">
        <v>122</v>
      </c>
      <c r="J68" s="64"/>
      <c r="K68" s="64"/>
      <c r="L68" s="64"/>
      <c r="M68" s="138" t="s">
        <v>242</v>
      </c>
      <c r="N68" s="66">
        <v>46</v>
      </c>
      <c r="O68" s="66">
        <v>44</v>
      </c>
      <c r="P68" s="66">
        <f t="shared" si="3"/>
        <v>2024</v>
      </c>
      <c r="Q68" s="31" t="s">
        <v>244</v>
      </c>
      <c r="R68" s="66"/>
      <c r="S68" s="31"/>
    </row>
    <row r="69" spans="1:19" x14ac:dyDescent="0.25">
      <c r="A69" s="16"/>
      <c r="B69" s="65"/>
      <c r="C69" s="65"/>
      <c r="D69" s="68"/>
      <c r="E69" s="68"/>
      <c r="F69" s="68"/>
      <c r="G69" s="68"/>
      <c r="H69" s="68"/>
      <c r="I69" s="67" t="s">
        <v>413</v>
      </c>
      <c r="J69" s="93">
        <v>11144</v>
      </c>
      <c r="K69" s="93">
        <v>14</v>
      </c>
      <c r="L69" s="93">
        <v>6</v>
      </c>
      <c r="M69" s="64"/>
      <c r="N69" s="66"/>
      <c r="O69" s="66"/>
      <c r="P69" s="66"/>
      <c r="Q69" s="64"/>
      <c r="R69" s="64"/>
      <c r="S69" s="64"/>
    </row>
  </sheetData>
  <pageMargins left="0.7" right="0.7" top="0.75" bottom="0.75" header="0.3" footer="0.3"/>
  <pageSetup paperSize="8" scale="7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C815-4E87-495E-9C5A-769F60EA79E6}">
  <dimension ref="A1:M72"/>
  <sheetViews>
    <sheetView topLeftCell="A4" zoomScale="80" zoomScaleNormal="80" workbookViewId="0"/>
  </sheetViews>
  <sheetFormatPr defaultColWidth="9.140625" defaultRowHeight="15" x14ac:dyDescent="0.25"/>
  <cols>
    <col min="1" max="1" width="3.42578125" style="63" bestFit="1" customWidth="1"/>
    <col min="2" max="2" width="3.7109375" style="63" customWidth="1"/>
    <col min="3" max="3" width="28.5703125" style="63" customWidth="1"/>
    <col min="4" max="4" width="63.5703125" style="63" customWidth="1"/>
    <col min="5" max="5" width="11.140625" style="63" customWidth="1"/>
    <col min="6" max="6" width="12" style="63" customWidth="1"/>
    <col min="7" max="7" width="9.5703125" style="63" bestFit="1" customWidth="1"/>
    <col min="8" max="8" width="3.42578125" style="63" customWidth="1"/>
    <col min="9" max="9" width="3.28515625" style="63" customWidth="1"/>
    <col min="10" max="10" width="9.140625" style="63"/>
    <col min="11" max="11" width="19.85546875" style="63" customWidth="1"/>
    <col min="12" max="12" width="9.5703125" style="63" bestFit="1" customWidth="1"/>
    <col min="13" max="13" width="9.5703125" style="63" customWidth="1"/>
    <col min="14" max="14" width="9.140625" style="63" customWidth="1"/>
    <col min="15" max="15" width="11" style="63" customWidth="1"/>
    <col min="16" max="16" width="5.140625" style="63" customWidth="1"/>
    <col min="17" max="17" width="18.85546875" style="63" customWidth="1"/>
    <col min="18" max="19" width="9.140625" style="63"/>
    <col min="20" max="20" width="22.42578125" style="63" customWidth="1"/>
    <col min="21" max="16384" width="9.140625" style="63"/>
  </cols>
  <sheetData>
    <row r="1" spans="1:9" ht="22.5" customHeight="1" x14ac:dyDescent="0.3">
      <c r="A1" s="192" t="s">
        <v>531</v>
      </c>
    </row>
    <row r="2" spans="1:9" ht="12" customHeight="1" x14ac:dyDescent="0.3">
      <c r="A2" s="1"/>
    </row>
    <row r="3" spans="1:9" ht="15" customHeight="1" x14ac:dyDescent="0.3">
      <c r="A3" s="176"/>
      <c r="B3" s="65"/>
      <c r="C3" s="65"/>
      <c r="D3" s="65"/>
      <c r="E3" s="65"/>
      <c r="F3" s="65"/>
      <c r="G3" s="179" t="s">
        <v>501</v>
      </c>
      <c r="H3" s="180"/>
      <c r="I3" s="180"/>
    </row>
    <row r="4" spans="1:9" x14ac:dyDescent="0.25">
      <c r="A4" s="65"/>
      <c r="B4" s="29" t="s">
        <v>295</v>
      </c>
      <c r="C4" s="30" t="s">
        <v>496</v>
      </c>
      <c r="D4" s="30" t="s">
        <v>497</v>
      </c>
      <c r="E4" s="30" t="s">
        <v>498</v>
      </c>
      <c r="F4" s="30" t="s">
        <v>297</v>
      </c>
      <c r="G4" s="181" t="s">
        <v>6</v>
      </c>
      <c r="H4" s="181" t="s">
        <v>7</v>
      </c>
      <c r="I4" s="181" t="s">
        <v>439</v>
      </c>
    </row>
    <row r="5" spans="1:9" x14ac:dyDescent="0.25">
      <c r="A5" s="102">
        <v>1</v>
      </c>
      <c r="B5" s="97">
        <v>61</v>
      </c>
      <c r="C5" s="98" t="s">
        <v>80</v>
      </c>
      <c r="D5" s="99" t="s">
        <v>81</v>
      </c>
      <c r="E5" s="100">
        <v>1517</v>
      </c>
      <c r="F5" s="100" t="s">
        <v>213</v>
      </c>
      <c r="G5" s="182">
        <v>1890</v>
      </c>
      <c r="H5" s="182">
        <v>0</v>
      </c>
      <c r="I5" s="182"/>
    </row>
    <row r="6" spans="1:9" x14ac:dyDescent="0.25">
      <c r="A6" s="102">
        <v>2</v>
      </c>
      <c r="B6" s="21">
        <v>59</v>
      </c>
      <c r="C6" s="10" t="s">
        <v>24</v>
      </c>
      <c r="D6" s="69" t="s">
        <v>78</v>
      </c>
      <c r="E6" s="68">
        <v>1488</v>
      </c>
      <c r="F6" s="68" t="s">
        <v>228</v>
      </c>
      <c r="G6" s="183">
        <v>966</v>
      </c>
      <c r="H6" s="183">
        <v>0</v>
      </c>
      <c r="I6" s="183"/>
    </row>
    <row r="7" spans="1:9" x14ac:dyDescent="0.25">
      <c r="A7" s="102">
        <v>3</v>
      </c>
      <c r="B7" s="21">
        <v>60</v>
      </c>
      <c r="C7" s="10" t="s">
        <v>26</v>
      </c>
      <c r="D7" s="69" t="s">
        <v>79</v>
      </c>
      <c r="E7" s="68" t="s">
        <v>191</v>
      </c>
      <c r="F7" s="68" t="s">
        <v>213</v>
      </c>
      <c r="G7" s="183">
        <v>787</v>
      </c>
      <c r="H7" s="183">
        <v>10</v>
      </c>
      <c r="I7" s="183"/>
    </row>
    <row r="8" spans="1:9" x14ac:dyDescent="0.25">
      <c r="A8" s="102">
        <v>4</v>
      </c>
      <c r="B8" s="21">
        <v>52</v>
      </c>
      <c r="C8" s="10" t="s">
        <v>69</v>
      </c>
      <c r="D8" s="69" t="s">
        <v>70</v>
      </c>
      <c r="E8" s="68">
        <v>1632</v>
      </c>
      <c r="F8" s="68" t="s">
        <v>224</v>
      </c>
      <c r="G8" s="183">
        <v>745</v>
      </c>
      <c r="H8" s="183">
        <v>10</v>
      </c>
      <c r="I8" s="183"/>
    </row>
    <row r="9" spans="1:9" x14ac:dyDescent="0.25">
      <c r="A9" s="102">
        <v>5</v>
      </c>
      <c r="B9" s="21">
        <v>57</v>
      </c>
      <c r="C9" s="10" t="s">
        <v>16</v>
      </c>
      <c r="D9" s="69" t="s">
        <v>194</v>
      </c>
      <c r="E9" s="68">
        <v>1571</v>
      </c>
      <c r="F9" s="68" t="s">
        <v>215</v>
      </c>
      <c r="G9" s="183">
        <v>546</v>
      </c>
      <c r="H9" s="183">
        <v>0</v>
      </c>
      <c r="I9" s="183"/>
    </row>
    <row r="10" spans="1:9" x14ac:dyDescent="0.25">
      <c r="A10" s="102">
        <v>6</v>
      </c>
      <c r="B10" s="21">
        <v>56</v>
      </c>
      <c r="C10" s="15" t="s">
        <v>10</v>
      </c>
      <c r="D10" s="69" t="s">
        <v>75</v>
      </c>
      <c r="E10" s="68">
        <v>1580</v>
      </c>
      <c r="F10" s="68" t="s">
        <v>215</v>
      </c>
      <c r="G10" s="183">
        <v>525</v>
      </c>
      <c r="H10" s="183">
        <v>0</v>
      </c>
      <c r="I10" s="183"/>
    </row>
    <row r="11" spans="1:9" x14ac:dyDescent="0.25">
      <c r="A11" s="102">
        <v>7</v>
      </c>
      <c r="B11" s="21">
        <v>58</v>
      </c>
      <c r="C11" s="10" t="s">
        <v>76</v>
      </c>
      <c r="D11" s="69" t="s">
        <v>77</v>
      </c>
      <c r="E11" s="68" t="s">
        <v>187</v>
      </c>
      <c r="F11" s="68" t="s">
        <v>217</v>
      </c>
      <c r="G11" s="183">
        <v>420</v>
      </c>
      <c r="H11" s="183">
        <v>0</v>
      </c>
      <c r="I11" s="183"/>
    </row>
    <row r="12" spans="1:9" x14ac:dyDescent="0.25">
      <c r="A12" s="102">
        <v>8</v>
      </c>
      <c r="B12" s="21">
        <v>42</v>
      </c>
      <c r="C12" s="10" t="s">
        <v>26</v>
      </c>
      <c r="D12" s="72" t="s">
        <v>256</v>
      </c>
      <c r="E12" s="68" t="s">
        <v>157</v>
      </c>
      <c r="F12" s="68" t="s">
        <v>213</v>
      </c>
      <c r="G12" s="183">
        <v>325</v>
      </c>
      <c r="H12" s="183">
        <v>10</v>
      </c>
      <c r="I12" s="183"/>
    </row>
    <row r="13" spans="1:9" x14ac:dyDescent="0.25">
      <c r="A13" s="102">
        <v>9</v>
      </c>
      <c r="B13" s="21">
        <v>19</v>
      </c>
      <c r="C13" s="10" t="s">
        <v>26</v>
      </c>
      <c r="D13" s="69" t="s">
        <v>33</v>
      </c>
      <c r="E13" s="68" t="s">
        <v>104</v>
      </c>
      <c r="F13" s="68" t="s">
        <v>213</v>
      </c>
      <c r="G13" s="183">
        <v>283</v>
      </c>
      <c r="H13" s="183">
        <v>10</v>
      </c>
      <c r="I13" s="183"/>
    </row>
    <row r="14" spans="1:9" ht="15.75" thickBot="1" x14ac:dyDescent="0.3">
      <c r="A14" s="103">
        <v>10</v>
      </c>
      <c r="B14" s="104">
        <v>34</v>
      </c>
      <c r="C14" s="105" t="s">
        <v>49</v>
      </c>
      <c r="D14" s="106" t="s">
        <v>50</v>
      </c>
      <c r="E14" s="107" t="s">
        <v>137</v>
      </c>
      <c r="F14" s="107" t="s">
        <v>214</v>
      </c>
      <c r="G14" s="184">
        <v>283</v>
      </c>
      <c r="H14" s="184">
        <v>10</v>
      </c>
      <c r="I14" s="184"/>
    </row>
    <row r="15" spans="1:9" x14ac:dyDescent="0.25">
      <c r="A15" s="96">
        <v>11</v>
      </c>
      <c r="B15" s="97">
        <v>26</v>
      </c>
      <c r="C15" s="98" t="s">
        <v>148</v>
      </c>
      <c r="D15" s="99" t="s">
        <v>39</v>
      </c>
      <c r="E15" s="100" t="s">
        <v>114</v>
      </c>
      <c r="F15" s="100" t="s">
        <v>213</v>
      </c>
      <c r="G15" s="182">
        <v>273</v>
      </c>
      <c r="H15" s="182"/>
      <c r="I15" s="182"/>
    </row>
    <row r="16" spans="1:9" x14ac:dyDescent="0.25">
      <c r="A16" s="96">
        <v>12</v>
      </c>
      <c r="B16" s="21">
        <v>30</v>
      </c>
      <c r="C16" s="10" t="s">
        <v>424</v>
      </c>
      <c r="D16" s="69" t="s">
        <v>43</v>
      </c>
      <c r="E16" s="68">
        <v>1519</v>
      </c>
      <c r="F16" s="68" t="s">
        <v>229</v>
      </c>
      <c r="G16" s="183">
        <v>262</v>
      </c>
      <c r="H16" s="183">
        <v>10</v>
      </c>
      <c r="I16" s="183"/>
    </row>
    <row r="17" spans="1:9" x14ac:dyDescent="0.25">
      <c r="A17" s="96">
        <v>13</v>
      </c>
      <c r="B17" s="21">
        <v>23</v>
      </c>
      <c r="C17" s="10" t="s">
        <v>203</v>
      </c>
      <c r="D17" s="69" t="s">
        <v>37</v>
      </c>
      <c r="E17" s="68" t="s">
        <v>204</v>
      </c>
      <c r="F17" s="68" t="s">
        <v>222</v>
      </c>
      <c r="G17" s="183">
        <v>225</v>
      </c>
      <c r="H17" s="183">
        <v>15</v>
      </c>
      <c r="I17" s="183"/>
    </row>
    <row r="18" spans="1:9" x14ac:dyDescent="0.25">
      <c r="A18" s="96">
        <v>14</v>
      </c>
      <c r="B18" s="21">
        <v>33</v>
      </c>
      <c r="C18" s="10" t="s">
        <v>48</v>
      </c>
      <c r="D18" s="69" t="s">
        <v>40</v>
      </c>
      <c r="E18" s="68">
        <v>1560</v>
      </c>
      <c r="F18" s="68" t="s">
        <v>215</v>
      </c>
      <c r="G18" s="183">
        <v>210</v>
      </c>
      <c r="H18" s="183"/>
      <c r="I18" s="183"/>
    </row>
    <row r="19" spans="1:9" x14ac:dyDescent="0.25">
      <c r="A19" s="96">
        <v>15</v>
      </c>
      <c r="B19" s="21">
        <v>31</v>
      </c>
      <c r="C19" s="10" t="s">
        <v>44</v>
      </c>
      <c r="D19" s="69" t="s">
        <v>45</v>
      </c>
      <c r="E19" s="68" t="s">
        <v>201</v>
      </c>
      <c r="F19" s="68" t="s">
        <v>219</v>
      </c>
      <c r="G19" s="183">
        <v>199</v>
      </c>
      <c r="H19" s="183">
        <v>10</v>
      </c>
      <c r="I19" s="183"/>
    </row>
    <row r="20" spans="1:9" x14ac:dyDescent="0.25">
      <c r="A20" s="96">
        <v>16</v>
      </c>
      <c r="B20" s="21">
        <v>38</v>
      </c>
      <c r="C20" s="10" t="s">
        <v>55</v>
      </c>
      <c r="D20" s="69" t="s">
        <v>50</v>
      </c>
      <c r="E20" s="68" t="s">
        <v>145</v>
      </c>
      <c r="F20" s="68" t="s">
        <v>214</v>
      </c>
      <c r="G20" s="183">
        <v>199</v>
      </c>
      <c r="H20" s="183">
        <v>10</v>
      </c>
      <c r="I20" s="183"/>
    </row>
    <row r="21" spans="1:9" x14ac:dyDescent="0.25">
      <c r="A21" s="96">
        <v>17</v>
      </c>
      <c r="B21" s="3">
        <v>44</v>
      </c>
      <c r="C21" s="10" t="s">
        <v>420</v>
      </c>
      <c r="D21" s="69" t="s">
        <v>60</v>
      </c>
      <c r="E21" s="68" t="s">
        <v>165</v>
      </c>
      <c r="F21" s="68" t="s">
        <v>214</v>
      </c>
      <c r="G21" s="183">
        <v>189</v>
      </c>
      <c r="H21" s="183">
        <v>0</v>
      </c>
      <c r="I21" s="183"/>
    </row>
    <row r="22" spans="1:9" x14ac:dyDescent="0.25">
      <c r="A22" s="96">
        <v>18</v>
      </c>
      <c r="B22" s="21">
        <v>47</v>
      </c>
      <c r="C22" s="10" t="s">
        <v>62</v>
      </c>
      <c r="D22" s="69" t="s">
        <v>33</v>
      </c>
      <c r="E22" s="68" t="s">
        <v>208</v>
      </c>
      <c r="F22" s="68" t="s">
        <v>215</v>
      </c>
      <c r="G22" s="183">
        <v>183</v>
      </c>
      <c r="H22" s="183">
        <v>15</v>
      </c>
      <c r="I22" s="183"/>
    </row>
    <row r="23" spans="1:9" x14ac:dyDescent="0.25">
      <c r="A23" s="96">
        <v>19</v>
      </c>
      <c r="B23" s="21">
        <v>29</v>
      </c>
      <c r="C23" s="10" t="s">
        <v>32</v>
      </c>
      <c r="D23" s="69" t="s">
        <v>42</v>
      </c>
      <c r="E23" s="68" t="s">
        <v>124</v>
      </c>
      <c r="F23" s="68" t="s">
        <v>223</v>
      </c>
      <c r="G23" s="183">
        <v>162</v>
      </c>
      <c r="H23" s="183">
        <v>15</v>
      </c>
      <c r="I23" s="183"/>
    </row>
    <row r="24" spans="1:9" x14ac:dyDescent="0.25">
      <c r="A24" s="96">
        <v>20</v>
      </c>
      <c r="B24" s="21">
        <v>21</v>
      </c>
      <c r="C24" s="10" t="s">
        <v>28</v>
      </c>
      <c r="D24" s="69" t="s">
        <v>35</v>
      </c>
      <c r="E24" s="68" t="s">
        <v>198</v>
      </c>
      <c r="F24" s="68" t="s">
        <v>221</v>
      </c>
      <c r="G24" s="183">
        <v>152</v>
      </c>
      <c r="H24" s="183">
        <v>5</v>
      </c>
      <c r="I24" s="183"/>
    </row>
    <row r="25" spans="1:9" x14ac:dyDescent="0.25">
      <c r="A25" s="96">
        <v>21</v>
      </c>
      <c r="B25" s="21">
        <v>46</v>
      </c>
      <c r="C25" s="10" t="s">
        <v>419</v>
      </c>
      <c r="D25" s="69" t="s">
        <v>43</v>
      </c>
      <c r="E25" s="68" t="s">
        <v>169</v>
      </c>
      <c r="F25" s="68" t="s">
        <v>229</v>
      </c>
      <c r="G25" s="183">
        <v>147</v>
      </c>
      <c r="H25" s="183">
        <v>0</v>
      </c>
      <c r="I25" s="183"/>
    </row>
    <row r="26" spans="1:9" x14ac:dyDescent="0.25">
      <c r="A26" s="96">
        <v>22</v>
      </c>
      <c r="B26" s="21">
        <v>35</v>
      </c>
      <c r="C26" s="10" t="s">
        <v>51</v>
      </c>
      <c r="D26" s="69" t="s">
        <v>40</v>
      </c>
      <c r="E26" s="68" t="s">
        <v>201</v>
      </c>
      <c r="F26" s="68" t="s">
        <v>216</v>
      </c>
      <c r="G26" s="183">
        <v>136</v>
      </c>
      <c r="H26" s="183">
        <v>10</v>
      </c>
      <c r="I26" s="183"/>
    </row>
    <row r="27" spans="1:9" x14ac:dyDescent="0.25">
      <c r="A27" s="96">
        <v>23</v>
      </c>
      <c r="B27" s="21">
        <v>40</v>
      </c>
      <c r="C27" s="10" t="s">
        <v>56</v>
      </c>
      <c r="D27" s="69" t="s">
        <v>57</v>
      </c>
      <c r="E27" s="68" t="s">
        <v>151</v>
      </c>
      <c r="F27" s="68" t="s">
        <v>217</v>
      </c>
      <c r="G27" s="183">
        <v>136</v>
      </c>
      <c r="H27" s="183">
        <v>8</v>
      </c>
      <c r="I27" s="183"/>
    </row>
    <row r="28" spans="1:9" x14ac:dyDescent="0.25">
      <c r="A28" s="96">
        <v>24</v>
      </c>
      <c r="B28" s="21">
        <v>27</v>
      </c>
      <c r="C28" s="10" t="s">
        <v>148</v>
      </c>
      <c r="D28" s="69" t="s">
        <v>40</v>
      </c>
      <c r="E28" s="68" t="s">
        <v>117</v>
      </c>
      <c r="F28" s="68" t="s">
        <v>213</v>
      </c>
      <c r="G28" s="183">
        <v>131</v>
      </c>
      <c r="H28" s="183">
        <v>10</v>
      </c>
      <c r="I28" s="183"/>
    </row>
    <row r="29" spans="1:9" x14ac:dyDescent="0.25">
      <c r="A29" s="96">
        <v>25</v>
      </c>
      <c r="B29" s="3">
        <v>9</v>
      </c>
      <c r="C29" s="10" t="s">
        <v>12</v>
      </c>
      <c r="D29" s="69" t="s">
        <v>13</v>
      </c>
      <c r="E29" s="68">
        <v>1590</v>
      </c>
      <c r="F29" s="68" t="s">
        <v>216</v>
      </c>
      <c r="G29" s="183">
        <v>120</v>
      </c>
      <c r="H29" s="183">
        <v>15</v>
      </c>
      <c r="I29" s="183"/>
    </row>
    <row r="30" spans="1:9" x14ac:dyDescent="0.25">
      <c r="A30" s="96">
        <v>26</v>
      </c>
      <c r="B30" s="21">
        <v>36</v>
      </c>
      <c r="C30" s="10" t="s">
        <v>51</v>
      </c>
      <c r="D30" s="69" t="s">
        <v>52</v>
      </c>
      <c r="E30" s="68" t="s">
        <v>201</v>
      </c>
      <c r="F30" s="68" t="s">
        <v>216</v>
      </c>
      <c r="G30" s="183">
        <v>115</v>
      </c>
      <c r="H30" s="183">
        <v>10</v>
      </c>
      <c r="I30" s="183"/>
    </row>
    <row r="31" spans="1:9" x14ac:dyDescent="0.25">
      <c r="A31" s="96">
        <v>27</v>
      </c>
      <c r="B31" s="21">
        <v>51</v>
      </c>
      <c r="C31" s="10" t="s">
        <v>67</v>
      </c>
      <c r="D31" s="69" t="s">
        <v>68</v>
      </c>
      <c r="E31" s="68">
        <v>1575</v>
      </c>
      <c r="F31" s="68" t="s">
        <v>221</v>
      </c>
      <c r="G31" s="183">
        <v>115</v>
      </c>
      <c r="H31" s="183">
        <v>16</v>
      </c>
      <c r="I31" s="183"/>
    </row>
    <row r="32" spans="1:9" x14ac:dyDescent="0.25">
      <c r="A32" s="96">
        <v>28</v>
      </c>
      <c r="B32" s="3">
        <v>10</v>
      </c>
      <c r="C32" s="10" t="s">
        <v>12</v>
      </c>
      <c r="D32" s="69" t="s">
        <v>14</v>
      </c>
      <c r="E32" s="68">
        <v>1590</v>
      </c>
      <c r="F32" s="68" t="s">
        <v>216</v>
      </c>
      <c r="G32" s="183">
        <v>89</v>
      </c>
      <c r="H32" s="183">
        <v>5</v>
      </c>
      <c r="I32" s="183"/>
    </row>
    <row r="33" spans="1:13" x14ac:dyDescent="0.25">
      <c r="A33" s="96">
        <v>29</v>
      </c>
      <c r="B33" s="3">
        <v>11</v>
      </c>
      <c r="C33" s="10" t="s">
        <v>429</v>
      </c>
      <c r="D33" s="69" t="s">
        <v>15</v>
      </c>
      <c r="E33" s="68"/>
      <c r="F33" s="68" t="s">
        <v>217</v>
      </c>
      <c r="G33" s="183">
        <v>84</v>
      </c>
      <c r="H33" s="183"/>
      <c r="I33" s="183"/>
    </row>
    <row r="34" spans="1:13" x14ac:dyDescent="0.25">
      <c r="A34" s="96">
        <v>30</v>
      </c>
      <c r="B34" s="21">
        <v>18</v>
      </c>
      <c r="C34" s="10" t="s">
        <v>24</v>
      </c>
      <c r="D34" s="69" t="s">
        <v>25</v>
      </c>
      <c r="E34" s="68">
        <v>1488</v>
      </c>
      <c r="F34" s="75" t="s">
        <v>229</v>
      </c>
      <c r="G34" s="183">
        <v>84</v>
      </c>
      <c r="H34" s="183"/>
      <c r="I34" s="183"/>
    </row>
    <row r="35" spans="1:13" x14ac:dyDescent="0.25">
      <c r="A35" s="96">
        <v>31</v>
      </c>
      <c r="B35" s="21">
        <v>32</v>
      </c>
      <c r="C35" s="10" t="s">
        <v>46</v>
      </c>
      <c r="D35" s="69" t="s">
        <v>47</v>
      </c>
      <c r="E35" s="68" t="s">
        <v>196</v>
      </c>
      <c r="F35" s="70" t="s">
        <v>214</v>
      </c>
      <c r="G35" s="183">
        <v>76</v>
      </c>
      <c r="H35" s="183">
        <v>13</v>
      </c>
      <c r="I35" s="183"/>
    </row>
    <row r="36" spans="1:13" x14ac:dyDescent="0.25">
      <c r="A36" s="96">
        <v>32</v>
      </c>
      <c r="B36" s="3">
        <v>12</v>
      </c>
      <c r="C36" s="10" t="s">
        <v>16</v>
      </c>
      <c r="D36" s="69" t="s">
        <v>428</v>
      </c>
      <c r="E36" s="68" t="s">
        <v>200</v>
      </c>
      <c r="F36" s="68" t="s">
        <v>215</v>
      </c>
      <c r="G36" s="183">
        <v>75</v>
      </c>
      <c r="H36" s="183">
        <v>12</v>
      </c>
      <c r="I36" s="183"/>
    </row>
    <row r="37" spans="1:13" x14ac:dyDescent="0.25">
      <c r="A37" s="96">
        <v>33</v>
      </c>
      <c r="B37" s="21">
        <v>41</v>
      </c>
      <c r="C37" s="10" t="s">
        <v>53</v>
      </c>
      <c r="D37" s="69" t="s">
        <v>33</v>
      </c>
      <c r="E37" s="68" t="s">
        <v>206</v>
      </c>
      <c r="F37" s="68" t="s">
        <v>215</v>
      </c>
      <c r="G37" s="183">
        <v>68</v>
      </c>
      <c r="H37" s="183">
        <v>5</v>
      </c>
      <c r="I37" s="183"/>
      <c r="M37" s="73"/>
    </row>
    <row r="38" spans="1:13" x14ac:dyDescent="0.25">
      <c r="A38" s="96">
        <v>34</v>
      </c>
      <c r="B38" s="3">
        <v>15</v>
      </c>
      <c r="C38" s="10" t="s">
        <v>19</v>
      </c>
      <c r="D38" s="69" t="s">
        <v>20</v>
      </c>
      <c r="E38" s="68" t="s">
        <v>200</v>
      </c>
      <c r="F38" s="68" t="s">
        <v>215</v>
      </c>
      <c r="G38" s="183">
        <v>67</v>
      </c>
      <c r="H38" s="183">
        <v>4</v>
      </c>
      <c r="I38" s="183"/>
    </row>
    <row r="39" spans="1:13" x14ac:dyDescent="0.25">
      <c r="A39" s="96">
        <v>35</v>
      </c>
      <c r="B39" s="21">
        <v>22</v>
      </c>
      <c r="C39" s="10" t="s">
        <v>29</v>
      </c>
      <c r="D39" s="69" t="s">
        <v>36</v>
      </c>
      <c r="E39" s="68" t="s">
        <v>202</v>
      </c>
      <c r="F39" s="68" t="s">
        <v>222</v>
      </c>
      <c r="G39" s="183">
        <v>66</v>
      </c>
      <c r="H39" s="183">
        <v>3</v>
      </c>
      <c r="I39" s="183"/>
    </row>
    <row r="40" spans="1:13" x14ac:dyDescent="0.25">
      <c r="A40" s="96">
        <v>36</v>
      </c>
      <c r="B40" s="3">
        <v>13</v>
      </c>
      <c r="C40" s="10" t="s">
        <v>17</v>
      </c>
      <c r="D40" s="69" t="s">
        <v>18</v>
      </c>
      <c r="E40" s="68" t="s">
        <v>200</v>
      </c>
      <c r="F40" s="68" t="s">
        <v>215</v>
      </c>
      <c r="G40" s="183">
        <v>63</v>
      </c>
      <c r="H40" s="183"/>
      <c r="I40" s="183"/>
    </row>
    <row r="41" spans="1:13" x14ac:dyDescent="0.25">
      <c r="A41" s="96">
        <v>37</v>
      </c>
      <c r="B41" s="21">
        <v>20</v>
      </c>
      <c r="C41" s="10" t="s">
        <v>27</v>
      </c>
      <c r="D41" s="69" t="s">
        <v>34</v>
      </c>
      <c r="E41" s="68" t="s">
        <v>106</v>
      </c>
      <c r="F41" s="68" t="s">
        <v>214</v>
      </c>
      <c r="G41" s="183">
        <v>57</v>
      </c>
      <c r="H41" s="183">
        <v>15</v>
      </c>
      <c r="I41" s="183"/>
    </row>
    <row r="42" spans="1:13" x14ac:dyDescent="0.25">
      <c r="A42" s="96">
        <v>38</v>
      </c>
      <c r="B42" s="3">
        <v>14</v>
      </c>
      <c r="C42" s="10" t="s">
        <v>218</v>
      </c>
      <c r="D42" s="69" t="s">
        <v>141</v>
      </c>
      <c r="E42" s="68" t="s">
        <v>201</v>
      </c>
      <c r="F42" s="68" t="s">
        <v>219</v>
      </c>
      <c r="G42" s="183">
        <v>54</v>
      </c>
      <c r="H42" s="183">
        <v>12</v>
      </c>
      <c r="I42" s="183"/>
      <c r="K42" s="9"/>
    </row>
    <row r="43" spans="1:13" x14ac:dyDescent="0.25">
      <c r="A43" s="96">
        <v>39</v>
      </c>
      <c r="B43" s="21">
        <v>39</v>
      </c>
      <c r="C43" s="10" t="s">
        <v>56</v>
      </c>
      <c r="D43" s="69" t="s">
        <v>150</v>
      </c>
      <c r="E43" s="68" t="s">
        <v>151</v>
      </c>
      <c r="F43" s="68" t="s">
        <v>217</v>
      </c>
      <c r="G43" s="183">
        <v>53</v>
      </c>
      <c r="H43" s="183">
        <v>11</v>
      </c>
      <c r="I43" s="183"/>
    </row>
    <row r="44" spans="1:13" x14ac:dyDescent="0.25">
      <c r="A44" s="96">
        <v>40</v>
      </c>
      <c r="B44" s="3">
        <v>43</v>
      </c>
      <c r="C44" s="10" t="s">
        <v>58</v>
      </c>
      <c r="D44" s="69" t="s">
        <v>59</v>
      </c>
      <c r="E44" s="68" t="s">
        <v>161</v>
      </c>
      <c r="F44" s="68" t="s">
        <v>215</v>
      </c>
      <c r="G44" s="183">
        <v>53</v>
      </c>
      <c r="H44" s="183">
        <v>11</v>
      </c>
      <c r="I44" s="183"/>
    </row>
    <row r="45" spans="1:13" x14ac:dyDescent="0.25">
      <c r="A45" s="96">
        <v>41</v>
      </c>
      <c r="B45" s="3">
        <v>45</v>
      </c>
      <c r="C45" s="10" t="s">
        <v>61</v>
      </c>
      <c r="D45" s="69" t="s">
        <v>168</v>
      </c>
      <c r="E45" s="68" t="s">
        <v>207</v>
      </c>
      <c r="F45" s="68" t="s">
        <v>229</v>
      </c>
      <c r="G45" s="183">
        <v>52</v>
      </c>
      <c r="H45" s="183">
        <v>10</v>
      </c>
      <c r="I45" s="183"/>
    </row>
    <row r="46" spans="1:13" x14ac:dyDescent="0.25">
      <c r="A46" s="96">
        <v>42</v>
      </c>
      <c r="B46" s="21">
        <v>25</v>
      </c>
      <c r="C46" s="10" t="s">
        <v>31</v>
      </c>
      <c r="D46" s="69" t="s">
        <v>112</v>
      </c>
      <c r="E46" s="68" t="s">
        <v>247</v>
      </c>
      <c r="F46" s="68" t="s">
        <v>222</v>
      </c>
      <c r="G46" s="183">
        <v>43</v>
      </c>
      <c r="H46" s="183">
        <v>1</v>
      </c>
      <c r="I46" s="183"/>
    </row>
    <row r="47" spans="1:13" x14ac:dyDescent="0.25">
      <c r="A47" s="96">
        <v>43</v>
      </c>
      <c r="B47" s="21">
        <v>54</v>
      </c>
      <c r="C47" s="10" t="s">
        <v>181</v>
      </c>
      <c r="D47" s="69" t="s">
        <v>72</v>
      </c>
      <c r="E47" s="68" t="s">
        <v>225</v>
      </c>
      <c r="F47" s="68" t="s">
        <v>220</v>
      </c>
      <c r="G47" s="183">
        <v>43</v>
      </c>
      <c r="H47" s="183">
        <v>1</v>
      </c>
      <c r="I47" s="183"/>
    </row>
    <row r="48" spans="1:13" x14ac:dyDescent="0.25">
      <c r="A48" s="96">
        <v>44</v>
      </c>
      <c r="B48" s="21">
        <v>37</v>
      </c>
      <c r="C48" s="10" t="s">
        <v>53</v>
      </c>
      <c r="D48" s="69" t="s">
        <v>54</v>
      </c>
      <c r="E48" s="68" t="s">
        <v>205</v>
      </c>
      <c r="F48" s="68" t="s">
        <v>215</v>
      </c>
      <c r="G48" s="183">
        <v>37</v>
      </c>
      <c r="H48" s="183">
        <v>16</v>
      </c>
      <c r="I48" s="183"/>
    </row>
    <row r="49" spans="1:12" x14ac:dyDescent="0.25">
      <c r="A49" s="96">
        <v>45</v>
      </c>
      <c r="B49" s="3">
        <v>6</v>
      </c>
      <c r="C49" s="10" t="s">
        <v>8</v>
      </c>
      <c r="D49" s="69" t="s">
        <v>9</v>
      </c>
      <c r="E49" s="68"/>
      <c r="F49" s="68" t="s">
        <v>214</v>
      </c>
      <c r="G49" s="183">
        <v>33</v>
      </c>
      <c r="H49" s="183">
        <v>12</v>
      </c>
      <c r="I49" s="183"/>
    </row>
    <row r="50" spans="1:12" x14ac:dyDescent="0.25">
      <c r="A50" s="96">
        <v>46</v>
      </c>
      <c r="B50" s="21">
        <v>49</v>
      </c>
      <c r="C50" s="10" t="s">
        <v>65</v>
      </c>
      <c r="D50" s="69" t="s">
        <v>33</v>
      </c>
      <c r="E50" s="94">
        <v>1510</v>
      </c>
      <c r="F50" s="94" t="s">
        <v>229</v>
      </c>
      <c r="G50" s="183">
        <v>33</v>
      </c>
      <c r="H50" s="183">
        <v>12</v>
      </c>
      <c r="I50" s="183"/>
    </row>
    <row r="51" spans="1:12" x14ac:dyDescent="0.25">
      <c r="A51" s="96">
        <v>47</v>
      </c>
      <c r="B51" s="21">
        <v>50</v>
      </c>
      <c r="C51" s="10" t="s">
        <v>66</v>
      </c>
      <c r="D51" s="69" t="s">
        <v>40</v>
      </c>
      <c r="E51" s="68" t="s">
        <v>201</v>
      </c>
      <c r="F51" s="68" t="s">
        <v>213</v>
      </c>
      <c r="G51" s="183">
        <v>32</v>
      </c>
      <c r="H51" s="183">
        <v>11</v>
      </c>
      <c r="I51" s="183"/>
    </row>
    <row r="52" spans="1:12" x14ac:dyDescent="0.25">
      <c r="A52" s="96">
        <v>48</v>
      </c>
      <c r="B52" s="3">
        <v>16</v>
      </c>
      <c r="C52" s="10" t="s">
        <v>21</v>
      </c>
      <c r="D52" s="69" t="s">
        <v>22</v>
      </c>
      <c r="E52" s="68">
        <v>1330</v>
      </c>
      <c r="F52" s="68" t="s">
        <v>220</v>
      </c>
      <c r="G52" s="183">
        <v>31</v>
      </c>
      <c r="H52" s="183">
        <v>16</v>
      </c>
      <c r="I52" s="183"/>
    </row>
    <row r="53" spans="1:12" x14ac:dyDescent="0.25">
      <c r="A53" s="96">
        <v>49</v>
      </c>
      <c r="B53" s="21">
        <v>55</v>
      </c>
      <c r="C53" s="10" t="s">
        <v>73</v>
      </c>
      <c r="D53" s="69" t="s">
        <v>74</v>
      </c>
      <c r="E53" s="95"/>
      <c r="F53" s="95" t="s">
        <v>215</v>
      </c>
      <c r="G53" s="183">
        <v>31</v>
      </c>
      <c r="H53" s="183">
        <v>10</v>
      </c>
      <c r="I53" s="183"/>
    </row>
    <row r="54" spans="1:12" x14ac:dyDescent="0.25">
      <c r="A54" s="96">
        <v>50</v>
      </c>
      <c r="B54" s="21">
        <v>48</v>
      </c>
      <c r="C54" s="10" t="s">
        <v>63</v>
      </c>
      <c r="D54" s="69" t="s">
        <v>64</v>
      </c>
      <c r="E54" s="68" t="s">
        <v>200</v>
      </c>
      <c r="F54" s="70" t="s">
        <v>214</v>
      </c>
      <c r="G54" s="183">
        <v>27</v>
      </c>
      <c r="H54" s="183">
        <v>6</v>
      </c>
      <c r="I54" s="183"/>
    </row>
    <row r="55" spans="1:12" x14ac:dyDescent="0.25">
      <c r="A55" s="96">
        <v>51</v>
      </c>
      <c r="B55" s="21">
        <v>17</v>
      </c>
      <c r="C55" s="10" t="s">
        <v>21</v>
      </c>
      <c r="D55" s="69" t="s">
        <v>23</v>
      </c>
      <c r="E55" s="68">
        <v>1330</v>
      </c>
      <c r="F55" s="68" t="s">
        <v>220</v>
      </c>
      <c r="G55" s="183">
        <v>26</v>
      </c>
      <c r="H55" s="183">
        <v>5</v>
      </c>
      <c r="I55" s="183"/>
      <c r="K55" s="9"/>
    </row>
    <row r="56" spans="1:12" x14ac:dyDescent="0.25">
      <c r="A56" s="96">
        <v>52</v>
      </c>
      <c r="B56" s="21">
        <v>24</v>
      </c>
      <c r="C56" s="10" t="s">
        <v>30</v>
      </c>
      <c r="D56" s="69" t="s">
        <v>38</v>
      </c>
      <c r="E56" s="68" t="s">
        <v>110</v>
      </c>
      <c r="F56" s="68" t="s">
        <v>222</v>
      </c>
      <c r="G56" s="183">
        <v>26</v>
      </c>
      <c r="H56" s="183">
        <v>5</v>
      </c>
      <c r="I56" s="183"/>
    </row>
    <row r="57" spans="1:12" x14ac:dyDescent="0.25">
      <c r="A57" s="96">
        <v>53</v>
      </c>
      <c r="B57" s="21">
        <v>8</v>
      </c>
      <c r="C57" s="10" t="s">
        <v>430</v>
      </c>
      <c r="D57" s="69" t="s">
        <v>11</v>
      </c>
      <c r="E57" s="68" t="s">
        <v>95</v>
      </c>
      <c r="F57" s="68" t="s">
        <v>215</v>
      </c>
      <c r="G57" s="183">
        <v>19</v>
      </c>
      <c r="H57" s="183">
        <v>19</v>
      </c>
      <c r="I57" s="183"/>
    </row>
    <row r="58" spans="1:12" x14ac:dyDescent="0.25">
      <c r="A58" s="96">
        <v>54</v>
      </c>
      <c r="B58" s="3">
        <v>5</v>
      </c>
      <c r="C58" s="10" t="s">
        <v>5</v>
      </c>
      <c r="D58" s="69" t="s">
        <v>435</v>
      </c>
      <c r="E58" s="75" t="s">
        <v>257</v>
      </c>
      <c r="F58" s="68" t="s">
        <v>214</v>
      </c>
      <c r="G58" s="183">
        <v>16</v>
      </c>
      <c r="H58" s="183">
        <v>16</v>
      </c>
      <c r="I58" s="183"/>
    </row>
    <row r="59" spans="1:12" x14ac:dyDescent="0.25">
      <c r="A59" s="96">
        <v>55</v>
      </c>
      <c r="B59" s="3">
        <v>4</v>
      </c>
      <c r="C59" s="10" t="s">
        <v>3</v>
      </c>
      <c r="D59" s="69" t="s">
        <v>436</v>
      </c>
      <c r="E59" s="68" t="s">
        <v>89</v>
      </c>
      <c r="F59" s="70" t="s">
        <v>213</v>
      </c>
      <c r="G59" s="183">
        <v>13</v>
      </c>
      <c r="H59" s="183">
        <v>13</v>
      </c>
      <c r="I59" s="183"/>
      <c r="L59" s="154"/>
    </row>
    <row r="60" spans="1:12" x14ac:dyDescent="0.25">
      <c r="A60" s="96">
        <v>56</v>
      </c>
      <c r="B60" s="21">
        <v>28</v>
      </c>
      <c r="C60" s="10" t="s">
        <v>120</v>
      </c>
      <c r="D60" s="69" t="s">
        <v>41</v>
      </c>
      <c r="E60" s="68" t="s">
        <v>121</v>
      </c>
      <c r="F60" s="68" t="s">
        <v>214</v>
      </c>
      <c r="G60" s="183">
        <v>13</v>
      </c>
      <c r="H60" s="183">
        <v>13</v>
      </c>
      <c r="I60" s="183"/>
    </row>
    <row r="61" spans="1:12" x14ac:dyDescent="0.25">
      <c r="A61" s="96">
        <v>57</v>
      </c>
      <c r="B61" s="21">
        <v>53</v>
      </c>
      <c r="C61" s="10" t="s">
        <v>179</v>
      </c>
      <c r="D61" s="69" t="s">
        <v>71</v>
      </c>
      <c r="E61" s="68" t="s">
        <v>209</v>
      </c>
      <c r="F61" s="68" t="s">
        <v>229</v>
      </c>
      <c r="G61" s="183">
        <v>10</v>
      </c>
      <c r="H61" s="183">
        <v>10</v>
      </c>
      <c r="I61" s="183"/>
    </row>
    <row r="62" spans="1:12" x14ac:dyDescent="0.25">
      <c r="A62" s="96">
        <v>58</v>
      </c>
      <c r="B62" s="3">
        <v>7</v>
      </c>
      <c r="C62" s="10" t="s">
        <v>10</v>
      </c>
      <c r="D62" s="178" t="s">
        <v>431</v>
      </c>
      <c r="E62" s="68" t="s">
        <v>197</v>
      </c>
      <c r="F62" s="68" t="s">
        <v>215</v>
      </c>
      <c r="G62" s="183">
        <v>8</v>
      </c>
      <c r="H62" s="183">
        <v>18</v>
      </c>
      <c r="I62" s="183">
        <v>6</v>
      </c>
    </row>
    <row r="63" spans="1:12" x14ac:dyDescent="0.25">
      <c r="A63" s="96">
        <v>59</v>
      </c>
      <c r="B63" s="3">
        <v>2</v>
      </c>
      <c r="C63" s="10" t="s">
        <v>4</v>
      </c>
      <c r="D63" s="69" t="s">
        <v>437</v>
      </c>
      <c r="E63" s="68"/>
      <c r="F63" s="68" t="s">
        <v>212</v>
      </c>
      <c r="G63" s="183">
        <v>5</v>
      </c>
      <c r="H63" s="183">
        <v>15</v>
      </c>
      <c r="I63" s="183"/>
    </row>
    <row r="64" spans="1:12" x14ac:dyDescent="0.25">
      <c r="A64" s="96">
        <v>60</v>
      </c>
      <c r="B64" s="3">
        <v>1</v>
      </c>
      <c r="C64" s="10" t="s">
        <v>86</v>
      </c>
      <c r="D64" s="69" t="s">
        <v>0</v>
      </c>
      <c r="E64" s="68"/>
      <c r="F64" s="68"/>
      <c r="G64" s="183">
        <v>3</v>
      </c>
      <c r="H64" s="183">
        <v>10</v>
      </c>
      <c r="I64" s="183"/>
    </row>
    <row r="65" spans="1:11" x14ac:dyDescent="0.25">
      <c r="A65" s="96">
        <v>61</v>
      </c>
      <c r="B65" s="3">
        <v>3</v>
      </c>
      <c r="C65" s="10" t="s">
        <v>1</v>
      </c>
      <c r="D65" s="69" t="s">
        <v>2</v>
      </c>
      <c r="E65" s="68"/>
      <c r="F65" s="68" t="s">
        <v>213</v>
      </c>
      <c r="G65" s="183">
        <v>3</v>
      </c>
      <c r="H65" s="183">
        <v>7</v>
      </c>
      <c r="I65" s="183"/>
    </row>
    <row r="66" spans="1:11" x14ac:dyDescent="0.25">
      <c r="A66" s="96">
        <v>62</v>
      </c>
      <c r="B66" s="36">
        <v>1</v>
      </c>
      <c r="C66" s="10" t="s">
        <v>236</v>
      </c>
      <c r="D66" s="69" t="s">
        <v>240</v>
      </c>
      <c r="E66" s="68" t="s">
        <v>238</v>
      </c>
      <c r="F66" s="68" t="s">
        <v>214</v>
      </c>
      <c r="G66" s="183"/>
      <c r="H66" s="183"/>
      <c r="I66" s="183"/>
    </row>
    <row r="67" spans="1:11" x14ac:dyDescent="0.25">
      <c r="A67" s="96">
        <v>63</v>
      </c>
      <c r="B67" s="36">
        <v>2</v>
      </c>
      <c r="C67" s="10" t="s">
        <v>236</v>
      </c>
      <c r="D67" s="69" t="s">
        <v>240</v>
      </c>
      <c r="E67" s="68" t="s">
        <v>238</v>
      </c>
      <c r="F67" s="68" t="s">
        <v>214</v>
      </c>
      <c r="G67" s="183"/>
      <c r="H67" s="183"/>
      <c r="I67" s="183"/>
    </row>
    <row r="68" spans="1:11" x14ac:dyDescent="0.25">
      <c r="A68" s="96">
        <v>64</v>
      </c>
      <c r="B68" s="36">
        <v>3</v>
      </c>
      <c r="C68" s="10" t="s">
        <v>237</v>
      </c>
      <c r="D68" s="69" t="s">
        <v>242</v>
      </c>
      <c r="E68" s="68" t="s">
        <v>243</v>
      </c>
      <c r="F68" s="68" t="s">
        <v>214</v>
      </c>
      <c r="G68" s="183"/>
      <c r="H68" s="183"/>
      <c r="I68" s="183"/>
    </row>
    <row r="69" spans="1:11" x14ac:dyDescent="0.25">
      <c r="B69" s="16"/>
      <c r="C69" s="65"/>
      <c r="D69" s="65"/>
      <c r="E69" s="64"/>
      <c r="F69" s="64"/>
      <c r="G69" s="185">
        <v>11144</v>
      </c>
      <c r="H69" s="186">
        <v>14</v>
      </c>
      <c r="I69" s="186">
        <v>6</v>
      </c>
    </row>
    <row r="72" spans="1:11" x14ac:dyDescent="0.25">
      <c r="K72" s="197"/>
    </row>
  </sheetData>
  <sortState xmlns:xlrd2="http://schemas.microsoft.com/office/spreadsheetml/2017/richdata2" ref="B5:I68">
    <sortCondition descending="1" ref="G5:G68"/>
  </sortState>
  <pageMargins left="0.7" right="0.7" top="0.75" bottom="0.75" header="0.3" footer="0.3"/>
  <pageSetup paperSize="8" scale="7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A94CC-26FF-473B-9E2F-E51851AB286E}">
  <dimension ref="A1:N69"/>
  <sheetViews>
    <sheetView zoomScale="80" zoomScaleNormal="80" workbookViewId="0"/>
  </sheetViews>
  <sheetFormatPr defaultColWidth="9.140625" defaultRowHeight="15" x14ac:dyDescent="0.25"/>
  <cols>
    <col min="1" max="1" width="3.42578125" style="63" bestFit="1" customWidth="1"/>
    <col min="2" max="2" width="3.7109375" style="63" customWidth="1"/>
    <col min="3" max="3" width="28.5703125" style="63" customWidth="1"/>
    <col min="4" max="4" width="53" style="63" customWidth="1"/>
    <col min="5" max="5" width="11.140625" style="63" customWidth="1"/>
    <col min="6" max="6" width="12" style="63" customWidth="1"/>
    <col min="7" max="7" width="5.5703125" style="63" customWidth="1"/>
    <col min="8" max="8" width="3.42578125" style="63" customWidth="1"/>
    <col min="9" max="9" width="3.140625" style="63" customWidth="1"/>
    <col min="10" max="10" width="4.7109375" style="63" customWidth="1"/>
    <col min="11" max="11" width="4.5703125" style="63" customWidth="1"/>
    <col min="12" max="12" width="8.85546875" style="63" customWidth="1"/>
    <col min="13" max="13" width="9.140625" style="63"/>
    <col min="14" max="14" width="19.85546875" style="63" customWidth="1"/>
    <col min="15" max="15" width="9.140625" style="63"/>
    <col min="16" max="16" width="9.5703125" style="63" customWidth="1"/>
    <col min="17" max="17" width="9.140625" style="63" customWidth="1"/>
    <col min="18" max="18" width="11" style="63" customWidth="1"/>
    <col min="19" max="19" width="5.140625" style="63" customWidth="1"/>
    <col min="20" max="20" width="18.85546875" style="63" customWidth="1"/>
    <col min="21" max="22" width="9.140625" style="63"/>
    <col min="23" max="23" width="22.42578125" style="63" customWidth="1"/>
    <col min="24" max="16384" width="9.140625" style="63"/>
  </cols>
  <sheetData>
    <row r="1" spans="1:12" ht="18.75" customHeight="1" x14ac:dyDescent="0.3">
      <c r="A1" s="192" t="s">
        <v>532</v>
      </c>
      <c r="B1" s="1"/>
    </row>
    <row r="2" spans="1:12" ht="12" customHeight="1" x14ac:dyDescent="0.3">
      <c r="A2" s="1"/>
    </row>
    <row r="3" spans="1:12" ht="18" customHeight="1" x14ac:dyDescent="0.3">
      <c r="A3" s="65"/>
      <c r="B3" s="176"/>
      <c r="C3" s="65"/>
      <c r="D3" s="65"/>
      <c r="E3" s="65"/>
      <c r="F3" s="65"/>
      <c r="G3" s="29" t="s">
        <v>501</v>
      </c>
      <c r="H3" s="65"/>
      <c r="I3" s="65"/>
      <c r="J3" s="29" t="s">
        <v>300</v>
      </c>
      <c r="K3" s="65"/>
      <c r="L3" s="65"/>
    </row>
    <row r="4" spans="1:12" x14ac:dyDescent="0.25">
      <c r="A4" s="65"/>
      <c r="B4" s="29" t="s">
        <v>295</v>
      </c>
      <c r="C4" s="30" t="s">
        <v>496</v>
      </c>
      <c r="D4" s="30" t="s">
        <v>497</v>
      </c>
      <c r="E4" s="30" t="s">
        <v>498</v>
      </c>
      <c r="F4" s="30" t="s">
        <v>297</v>
      </c>
      <c r="G4" s="177" t="s">
        <v>6</v>
      </c>
      <c r="H4" s="177" t="s">
        <v>7</v>
      </c>
      <c r="I4" s="177" t="s">
        <v>439</v>
      </c>
      <c r="J4" s="187" t="s">
        <v>293</v>
      </c>
      <c r="K4" s="187" t="s">
        <v>190</v>
      </c>
      <c r="L4" s="187" t="s">
        <v>438</v>
      </c>
    </row>
    <row r="5" spans="1:12" x14ac:dyDescent="0.25">
      <c r="A5" s="148">
        <v>1</v>
      </c>
      <c r="B5" s="97">
        <v>59</v>
      </c>
      <c r="C5" s="98" t="s">
        <v>24</v>
      </c>
      <c r="D5" s="99" t="s">
        <v>78</v>
      </c>
      <c r="E5" s="100">
        <v>1488</v>
      </c>
      <c r="F5" s="100" t="s">
        <v>228</v>
      </c>
      <c r="G5" s="101">
        <v>966</v>
      </c>
      <c r="H5" s="101">
        <v>0</v>
      </c>
      <c r="I5" s="101"/>
      <c r="J5" s="146">
        <v>191</v>
      </c>
      <c r="K5" s="146">
        <v>196</v>
      </c>
      <c r="L5" s="147">
        <f t="shared" ref="L5:L18" si="0">J5*K5</f>
        <v>37436</v>
      </c>
    </row>
    <row r="6" spans="1:12" x14ac:dyDescent="0.25">
      <c r="A6" s="148">
        <v>2</v>
      </c>
      <c r="B6" s="21">
        <v>53</v>
      </c>
      <c r="C6" s="10" t="s">
        <v>179</v>
      </c>
      <c r="D6" s="69" t="s">
        <v>71</v>
      </c>
      <c r="E6" s="68" t="s">
        <v>209</v>
      </c>
      <c r="F6" s="68" t="s">
        <v>229</v>
      </c>
      <c r="G6" s="64">
        <v>10</v>
      </c>
      <c r="H6" s="64">
        <v>10</v>
      </c>
      <c r="I6" s="64"/>
      <c r="J6" s="142">
        <v>235</v>
      </c>
      <c r="K6" s="142">
        <v>143</v>
      </c>
      <c r="L6" s="143">
        <f t="shared" si="0"/>
        <v>33605</v>
      </c>
    </row>
    <row r="7" spans="1:12" x14ac:dyDescent="0.25">
      <c r="A7" s="148">
        <v>3</v>
      </c>
      <c r="B7" s="3">
        <v>4</v>
      </c>
      <c r="C7" s="10" t="s">
        <v>3</v>
      </c>
      <c r="D7" s="69" t="s">
        <v>436</v>
      </c>
      <c r="E7" s="68" t="s">
        <v>89</v>
      </c>
      <c r="F7" s="68" t="s">
        <v>213</v>
      </c>
      <c r="G7" s="64">
        <v>13</v>
      </c>
      <c r="H7" s="64">
        <v>13</v>
      </c>
      <c r="I7" s="64"/>
      <c r="J7" s="142">
        <v>174</v>
      </c>
      <c r="K7" s="142">
        <v>191</v>
      </c>
      <c r="L7" s="143">
        <f t="shared" si="0"/>
        <v>33234</v>
      </c>
    </row>
    <row r="8" spans="1:12" x14ac:dyDescent="0.25">
      <c r="A8" s="148">
        <v>4</v>
      </c>
      <c r="B8" s="21">
        <v>56</v>
      </c>
      <c r="C8" s="15" t="s">
        <v>10</v>
      </c>
      <c r="D8" s="69" t="s">
        <v>75</v>
      </c>
      <c r="E8" s="68">
        <v>1580</v>
      </c>
      <c r="F8" s="68" t="s">
        <v>215</v>
      </c>
      <c r="G8" s="64">
        <v>525</v>
      </c>
      <c r="H8" s="64">
        <v>0</v>
      </c>
      <c r="I8" s="64"/>
      <c r="J8" s="142">
        <v>162</v>
      </c>
      <c r="K8" s="142">
        <v>185</v>
      </c>
      <c r="L8" s="143">
        <f t="shared" si="0"/>
        <v>29970</v>
      </c>
    </row>
    <row r="9" spans="1:12" x14ac:dyDescent="0.25">
      <c r="A9" s="148">
        <v>5</v>
      </c>
      <c r="B9" s="21">
        <v>57</v>
      </c>
      <c r="C9" s="10" t="s">
        <v>16</v>
      </c>
      <c r="D9" s="69" t="s">
        <v>194</v>
      </c>
      <c r="E9" s="68">
        <v>1571</v>
      </c>
      <c r="F9" s="68" t="s">
        <v>215</v>
      </c>
      <c r="G9" s="64">
        <v>546</v>
      </c>
      <c r="H9" s="64">
        <v>0</v>
      </c>
      <c r="I9" s="64"/>
      <c r="J9" s="142">
        <v>190</v>
      </c>
      <c r="K9" s="142">
        <v>145</v>
      </c>
      <c r="L9" s="143">
        <f t="shared" si="0"/>
        <v>27550</v>
      </c>
    </row>
    <row r="10" spans="1:12" x14ac:dyDescent="0.25">
      <c r="A10" s="148">
        <v>6</v>
      </c>
      <c r="B10" s="21">
        <v>49</v>
      </c>
      <c r="C10" s="10" t="s">
        <v>65</v>
      </c>
      <c r="D10" s="69" t="s">
        <v>33</v>
      </c>
      <c r="E10" s="94">
        <v>1510</v>
      </c>
      <c r="F10" s="94" t="s">
        <v>229</v>
      </c>
      <c r="G10" s="64">
        <v>33</v>
      </c>
      <c r="H10" s="64">
        <v>12</v>
      </c>
      <c r="I10" s="64"/>
      <c r="J10" s="142">
        <v>159</v>
      </c>
      <c r="K10" s="142">
        <v>161</v>
      </c>
      <c r="L10" s="143">
        <f t="shared" si="0"/>
        <v>25599</v>
      </c>
    </row>
    <row r="11" spans="1:12" x14ac:dyDescent="0.25">
      <c r="A11" s="148">
        <v>7</v>
      </c>
      <c r="B11" s="21">
        <v>51</v>
      </c>
      <c r="C11" s="10" t="s">
        <v>67</v>
      </c>
      <c r="D11" s="69" t="s">
        <v>68</v>
      </c>
      <c r="E11" s="68">
        <v>1575</v>
      </c>
      <c r="F11" s="68" t="s">
        <v>221</v>
      </c>
      <c r="G11" s="64">
        <v>115</v>
      </c>
      <c r="H11" s="64">
        <v>16</v>
      </c>
      <c r="I11" s="64"/>
      <c r="J11" s="142">
        <v>188</v>
      </c>
      <c r="K11" s="142">
        <v>127</v>
      </c>
      <c r="L11" s="143">
        <f t="shared" si="0"/>
        <v>23876</v>
      </c>
    </row>
    <row r="12" spans="1:12" x14ac:dyDescent="0.25">
      <c r="A12" s="148">
        <v>8</v>
      </c>
      <c r="B12" s="3">
        <v>43</v>
      </c>
      <c r="C12" s="10" t="s">
        <v>58</v>
      </c>
      <c r="D12" s="69" t="s">
        <v>59</v>
      </c>
      <c r="E12" s="68" t="s">
        <v>161</v>
      </c>
      <c r="F12" s="68" t="s">
        <v>215</v>
      </c>
      <c r="G12" s="64">
        <v>53</v>
      </c>
      <c r="H12" s="64">
        <v>11</v>
      </c>
      <c r="I12" s="64"/>
      <c r="J12" s="142">
        <v>141</v>
      </c>
      <c r="K12" s="142">
        <v>168</v>
      </c>
      <c r="L12" s="143">
        <f t="shared" si="0"/>
        <v>23688</v>
      </c>
    </row>
    <row r="13" spans="1:12" x14ac:dyDescent="0.25">
      <c r="A13" s="148">
        <v>9</v>
      </c>
      <c r="B13" s="21">
        <v>32</v>
      </c>
      <c r="C13" s="10" t="s">
        <v>46</v>
      </c>
      <c r="D13" s="69" t="s">
        <v>47</v>
      </c>
      <c r="E13" s="68" t="s">
        <v>196</v>
      </c>
      <c r="F13" s="68" t="s">
        <v>214</v>
      </c>
      <c r="G13" s="64">
        <v>76</v>
      </c>
      <c r="H13" s="64">
        <v>73</v>
      </c>
      <c r="I13" s="64"/>
      <c r="J13" s="142">
        <v>150</v>
      </c>
      <c r="K13" s="142">
        <v>137</v>
      </c>
      <c r="L13" s="143">
        <f t="shared" si="0"/>
        <v>20550</v>
      </c>
    </row>
    <row r="14" spans="1:12" ht="15.75" thickBot="1" x14ac:dyDescent="0.3">
      <c r="A14" s="149">
        <v>10</v>
      </c>
      <c r="B14" s="150">
        <v>1</v>
      </c>
      <c r="C14" s="105" t="s">
        <v>236</v>
      </c>
      <c r="D14" s="106" t="s">
        <v>240</v>
      </c>
      <c r="E14" s="107" t="s">
        <v>238</v>
      </c>
      <c r="F14" s="107" t="s">
        <v>214</v>
      </c>
      <c r="G14" s="108"/>
      <c r="H14" s="108"/>
      <c r="I14" s="108"/>
      <c r="J14" s="151">
        <v>197</v>
      </c>
      <c r="K14" s="151">
        <v>102</v>
      </c>
      <c r="L14" s="152">
        <f t="shared" si="0"/>
        <v>20094</v>
      </c>
    </row>
    <row r="15" spans="1:12" x14ac:dyDescent="0.25">
      <c r="A15" s="144">
        <v>11</v>
      </c>
      <c r="B15" s="145">
        <v>2</v>
      </c>
      <c r="C15" s="98" t="s">
        <v>236</v>
      </c>
      <c r="D15" s="99" t="s">
        <v>240</v>
      </c>
      <c r="E15" s="100" t="s">
        <v>238</v>
      </c>
      <c r="F15" s="100" t="s">
        <v>214</v>
      </c>
      <c r="G15" s="101"/>
      <c r="H15" s="101"/>
      <c r="I15" s="101"/>
      <c r="J15" s="146">
        <v>197</v>
      </c>
      <c r="K15" s="146">
        <v>102</v>
      </c>
      <c r="L15" s="147">
        <f t="shared" si="0"/>
        <v>20094</v>
      </c>
    </row>
    <row r="16" spans="1:12" x14ac:dyDescent="0.25">
      <c r="A16" s="144">
        <v>12</v>
      </c>
      <c r="B16" s="3">
        <v>16</v>
      </c>
      <c r="C16" s="10" t="s">
        <v>21</v>
      </c>
      <c r="D16" s="69" t="s">
        <v>22</v>
      </c>
      <c r="E16" s="68">
        <v>1330</v>
      </c>
      <c r="F16" s="68" t="s">
        <v>220</v>
      </c>
      <c r="G16" s="64">
        <v>31</v>
      </c>
      <c r="H16" s="64">
        <v>16</v>
      </c>
      <c r="I16" s="64"/>
      <c r="J16" s="142">
        <v>61</v>
      </c>
      <c r="K16" s="142">
        <v>305</v>
      </c>
      <c r="L16" s="143">
        <f t="shared" si="0"/>
        <v>18605</v>
      </c>
    </row>
    <row r="17" spans="1:12" x14ac:dyDescent="0.25">
      <c r="A17" s="144">
        <v>13</v>
      </c>
      <c r="B17" s="21">
        <v>17</v>
      </c>
      <c r="C17" s="10" t="s">
        <v>21</v>
      </c>
      <c r="D17" s="69" t="s">
        <v>23</v>
      </c>
      <c r="E17" s="68">
        <v>1330</v>
      </c>
      <c r="F17" s="68" t="s">
        <v>220</v>
      </c>
      <c r="G17" s="64">
        <v>26</v>
      </c>
      <c r="H17" s="64">
        <v>5</v>
      </c>
      <c r="I17" s="64"/>
      <c r="J17" s="142">
        <v>61</v>
      </c>
      <c r="K17" s="142">
        <v>305</v>
      </c>
      <c r="L17" s="143">
        <f t="shared" si="0"/>
        <v>18605</v>
      </c>
    </row>
    <row r="18" spans="1:12" x14ac:dyDescent="0.25">
      <c r="A18" s="144">
        <v>14</v>
      </c>
      <c r="B18" s="21">
        <v>33</v>
      </c>
      <c r="C18" s="10" t="s">
        <v>48</v>
      </c>
      <c r="D18" s="69" t="s">
        <v>40</v>
      </c>
      <c r="E18" s="68">
        <v>1560</v>
      </c>
      <c r="F18" s="68" t="s">
        <v>215</v>
      </c>
      <c r="G18" s="64">
        <v>210</v>
      </c>
      <c r="H18" s="64"/>
      <c r="I18" s="64"/>
      <c r="J18" s="142">
        <v>139</v>
      </c>
      <c r="K18" s="142">
        <v>129</v>
      </c>
      <c r="L18" s="143">
        <f t="shared" si="0"/>
        <v>17931</v>
      </c>
    </row>
    <row r="19" spans="1:12" x14ac:dyDescent="0.25">
      <c r="A19" s="144">
        <v>15</v>
      </c>
      <c r="B19" s="21">
        <v>34</v>
      </c>
      <c r="C19" s="10" t="s">
        <v>49</v>
      </c>
      <c r="D19" s="69" t="s">
        <v>50</v>
      </c>
      <c r="E19" s="68" t="s">
        <v>137</v>
      </c>
      <c r="F19" s="68" t="s">
        <v>214</v>
      </c>
      <c r="G19" s="64">
        <v>283</v>
      </c>
      <c r="H19" s="64">
        <v>10</v>
      </c>
      <c r="I19" s="64"/>
      <c r="J19" s="142">
        <v>137</v>
      </c>
      <c r="K19" s="142"/>
      <c r="L19" s="143">
        <v>14741</v>
      </c>
    </row>
    <row r="20" spans="1:12" x14ac:dyDescent="0.25">
      <c r="A20" s="144">
        <v>16</v>
      </c>
      <c r="B20" s="21">
        <v>38</v>
      </c>
      <c r="C20" s="10" t="s">
        <v>55</v>
      </c>
      <c r="D20" s="69" t="s">
        <v>50</v>
      </c>
      <c r="E20" s="68" t="s">
        <v>145</v>
      </c>
      <c r="F20" s="68" t="s">
        <v>214</v>
      </c>
      <c r="G20" s="64">
        <v>199</v>
      </c>
      <c r="H20" s="64">
        <v>10</v>
      </c>
      <c r="I20" s="64"/>
      <c r="J20" s="142">
        <v>131</v>
      </c>
      <c r="K20" s="142"/>
      <c r="L20" s="143">
        <v>13478</v>
      </c>
    </row>
    <row r="21" spans="1:12" x14ac:dyDescent="0.25">
      <c r="A21" s="144">
        <v>17</v>
      </c>
      <c r="B21" s="3">
        <v>7</v>
      </c>
      <c r="C21" s="10" t="s">
        <v>10</v>
      </c>
      <c r="D21" s="76" t="s">
        <v>431</v>
      </c>
      <c r="E21" s="68" t="s">
        <v>197</v>
      </c>
      <c r="F21" s="68" t="s">
        <v>215</v>
      </c>
      <c r="G21" s="64">
        <v>8</v>
      </c>
      <c r="H21" s="64">
        <v>18</v>
      </c>
      <c r="I21" s="64">
        <v>6</v>
      </c>
      <c r="J21" s="142">
        <v>119</v>
      </c>
      <c r="K21" s="142">
        <v>99</v>
      </c>
      <c r="L21" s="143">
        <f t="shared" ref="L21:L56" si="1">J21*K21</f>
        <v>11781</v>
      </c>
    </row>
    <row r="22" spans="1:12" x14ac:dyDescent="0.25">
      <c r="A22" s="144">
        <v>18</v>
      </c>
      <c r="B22" s="21">
        <v>61</v>
      </c>
      <c r="C22" s="10" t="s">
        <v>80</v>
      </c>
      <c r="D22" s="69" t="s">
        <v>81</v>
      </c>
      <c r="E22" s="68">
        <v>1517</v>
      </c>
      <c r="F22" s="68" t="s">
        <v>213</v>
      </c>
      <c r="G22" s="64">
        <v>1890</v>
      </c>
      <c r="H22" s="64">
        <v>0</v>
      </c>
      <c r="I22" s="64"/>
      <c r="J22" s="142">
        <v>98</v>
      </c>
      <c r="K22" s="142">
        <v>107</v>
      </c>
      <c r="L22" s="143">
        <f t="shared" si="1"/>
        <v>10486</v>
      </c>
    </row>
    <row r="23" spans="1:12" x14ac:dyDescent="0.25">
      <c r="A23" s="144">
        <v>19</v>
      </c>
      <c r="B23" s="3">
        <v>44</v>
      </c>
      <c r="C23" s="10" t="s">
        <v>420</v>
      </c>
      <c r="D23" s="69" t="s">
        <v>60</v>
      </c>
      <c r="E23" s="68" t="s">
        <v>165</v>
      </c>
      <c r="F23" s="68" t="s">
        <v>214</v>
      </c>
      <c r="G23" s="64">
        <v>189</v>
      </c>
      <c r="H23" s="64">
        <v>0</v>
      </c>
      <c r="I23" s="64"/>
      <c r="J23" s="142">
        <v>166</v>
      </c>
      <c r="K23" s="142">
        <v>56</v>
      </c>
      <c r="L23" s="143">
        <f t="shared" si="1"/>
        <v>9296</v>
      </c>
    </row>
    <row r="24" spans="1:12" x14ac:dyDescent="0.25">
      <c r="A24" s="144">
        <v>20</v>
      </c>
      <c r="B24" s="21">
        <v>27</v>
      </c>
      <c r="C24" s="10" t="s">
        <v>148</v>
      </c>
      <c r="D24" s="69" t="s">
        <v>40</v>
      </c>
      <c r="E24" s="68" t="s">
        <v>117</v>
      </c>
      <c r="F24" s="68" t="s">
        <v>213</v>
      </c>
      <c r="G24" s="64">
        <v>131</v>
      </c>
      <c r="H24" s="64">
        <v>10</v>
      </c>
      <c r="I24" s="64"/>
      <c r="J24" s="142">
        <v>74</v>
      </c>
      <c r="K24" s="142">
        <v>111</v>
      </c>
      <c r="L24" s="143">
        <f t="shared" si="1"/>
        <v>8214</v>
      </c>
    </row>
    <row r="25" spans="1:12" x14ac:dyDescent="0.25">
      <c r="A25" s="144">
        <v>21</v>
      </c>
      <c r="B25" s="21">
        <v>23</v>
      </c>
      <c r="C25" s="10" t="s">
        <v>203</v>
      </c>
      <c r="D25" s="69" t="s">
        <v>37</v>
      </c>
      <c r="E25" s="68" t="s">
        <v>204</v>
      </c>
      <c r="F25" s="68" t="s">
        <v>222</v>
      </c>
      <c r="G25" s="64">
        <v>225</v>
      </c>
      <c r="H25" s="64">
        <v>15</v>
      </c>
      <c r="I25" s="64"/>
      <c r="J25" s="142">
        <v>69</v>
      </c>
      <c r="K25" s="142">
        <v>115</v>
      </c>
      <c r="L25" s="143">
        <f t="shared" si="1"/>
        <v>7935</v>
      </c>
    </row>
    <row r="26" spans="1:12" x14ac:dyDescent="0.25">
      <c r="A26" s="144">
        <v>22</v>
      </c>
      <c r="B26" s="21">
        <v>52</v>
      </c>
      <c r="C26" s="10" t="s">
        <v>69</v>
      </c>
      <c r="D26" s="69" t="s">
        <v>70</v>
      </c>
      <c r="E26" s="68">
        <v>1632</v>
      </c>
      <c r="F26" s="68" t="s">
        <v>224</v>
      </c>
      <c r="G26" s="64">
        <v>745</v>
      </c>
      <c r="H26" s="64">
        <v>10</v>
      </c>
      <c r="I26" s="64"/>
      <c r="J26" s="142">
        <v>93</v>
      </c>
      <c r="K26" s="142">
        <v>76</v>
      </c>
      <c r="L26" s="143">
        <f t="shared" si="1"/>
        <v>7068</v>
      </c>
    </row>
    <row r="27" spans="1:12" x14ac:dyDescent="0.25">
      <c r="A27" s="144">
        <v>23</v>
      </c>
      <c r="B27" s="21">
        <v>47</v>
      </c>
      <c r="C27" s="10" t="s">
        <v>62</v>
      </c>
      <c r="D27" s="69" t="s">
        <v>33</v>
      </c>
      <c r="E27" s="68" t="s">
        <v>208</v>
      </c>
      <c r="F27" s="68" t="s">
        <v>215</v>
      </c>
      <c r="G27" s="64">
        <v>183</v>
      </c>
      <c r="H27" s="64">
        <v>15</v>
      </c>
      <c r="I27" s="64"/>
      <c r="J27" s="142">
        <v>94</v>
      </c>
      <c r="K27" s="142">
        <v>73</v>
      </c>
      <c r="L27" s="143">
        <f t="shared" si="1"/>
        <v>6862</v>
      </c>
    </row>
    <row r="28" spans="1:12" x14ac:dyDescent="0.25">
      <c r="A28" s="144">
        <v>24</v>
      </c>
      <c r="B28" s="21">
        <v>26</v>
      </c>
      <c r="C28" s="10" t="s">
        <v>148</v>
      </c>
      <c r="D28" s="69" t="s">
        <v>39</v>
      </c>
      <c r="E28" s="68" t="s">
        <v>114</v>
      </c>
      <c r="F28" s="68" t="s">
        <v>213</v>
      </c>
      <c r="G28" s="64">
        <v>273</v>
      </c>
      <c r="H28" s="64"/>
      <c r="I28" s="64"/>
      <c r="J28" s="142">
        <v>64</v>
      </c>
      <c r="K28" s="142">
        <v>101</v>
      </c>
      <c r="L28" s="143">
        <f t="shared" si="1"/>
        <v>6464</v>
      </c>
    </row>
    <row r="29" spans="1:12" x14ac:dyDescent="0.25">
      <c r="A29" s="144">
        <v>25</v>
      </c>
      <c r="B29" s="21">
        <v>58</v>
      </c>
      <c r="C29" s="10" t="s">
        <v>76</v>
      </c>
      <c r="D29" s="69" t="s">
        <v>77</v>
      </c>
      <c r="E29" s="68" t="s">
        <v>187</v>
      </c>
      <c r="F29" s="68" t="s">
        <v>217</v>
      </c>
      <c r="G29" s="64">
        <v>420</v>
      </c>
      <c r="H29" s="64">
        <v>0</v>
      </c>
      <c r="I29" s="64"/>
      <c r="J29" s="142">
        <v>63</v>
      </c>
      <c r="K29" s="142">
        <v>80</v>
      </c>
      <c r="L29" s="143">
        <f t="shared" si="1"/>
        <v>5040</v>
      </c>
    </row>
    <row r="30" spans="1:12" x14ac:dyDescent="0.25">
      <c r="A30" s="144">
        <v>26</v>
      </c>
      <c r="B30" s="21">
        <v>8</v>
      </c>
      <c r="C30" s="10" t="s">
        <v>430</v>
      </c>
      <c r="D30" s="69" t="s">
        <v>11</v>
      </c>
      <c r="E30" s="68" t="s">
        <v>95</v>
      </c>
      <c r="F30" s="68" t="s">
        <v>215</v>
      </c>
      <c r="G30" s="64">
        <v>19</v>
      </c>
      <c r="H30" s="64">
        <v>19</v>
      </c>
      <c r="I30" s="64"/>
      <c r="J30" s="142">
        <v>75</v>
      </c>
      <c r="K30" s="142">
        <v>62</v>
      </c>
      <c r="L30" s="143">
        <f t="shared" si="1"/>
        <v>4650</v>
      </c>
    </row>
    <row r="31" spans="1:12" x14ac:dyDescent="0.25">
      <c r="A31" s="144">
        <v>27</v>
      </c>
      <c r="B31" s="21">
        <v>20</v>
      </c>
      <c r="C31" s="10" t="s">
        <v>27</v>
      </c>
      <c r="D31" s="69" t="s">
        <v>34</v>
      </c>
      <c r="E31" s="68" t="s">
        <v>106</v>
      </c>
      <c r="F31" s="68" t="s">
        <v>214</v>
      </c>
      <c r="G31" s="64">
        <v>57</v>
      </c>
      <c r="H31" s="64">
        <v>15</v>
      </c>
      <c r="I31" s="64"/>
      <c r="J31" s="142">
        <v>65</v>
      </c>
      <c r="K31" s="142">
        <v>70</v>
      </c>
      <c r="L31" s="143">
        <f t="shared" si="1"/>
        <v>4550</v>
      </c>
    </row>
    <row r="32" spans="1:12" x14ac:dyDescent="0.25">
      <c r="A32" s="144">
        <v>28</v>
      </c>
      <c r="B32" s="21">
        <v>25</v>
      </c>
      <c r="C32" s="10" t="s">
        <v>31</v>
      </c>
      <c r="D32" s="69" t="s">
        <v>112</v>
      </c>
      <c r="E32" s="68" t="s">
        <v>247</v>
      </c>
      <c r="F32" s="68" t="s">
        <v>222</v>
      </c>
      <c r="G32" s="64">
        <v>43</v>
      </c>
      <c r="H32" s="64">
        <v>1</v>
      </c>
      <c r="I32" s="64"/>
      <c r="J32" s="142">
        <v>65</v>
      </c>
      <c r="K32" s="142">
        <v>67</v>
      </c>
      <c r="L32" s="143">
        <f t="shared" si="1"/>
        <v>4355</v>
      </c>
    </row>
    <row r="33" spans="1:14" x14ac:dyDescent="0.25">
      <c r="A33" s="144">
        <v>29</v>
      </c>
      <c r="B33" s="21">
        <v>60</v>
      </c>
      <c r="C33" s="10" t="s">
        <v>26</v>
      </c>
      <c r="D33" s="69" t="s">
        <v>79</v>
      </c>
      <c r="E33" s="68" t="s">
        <v>191</v>
      </c>
      <c r="F33" s="68" t="s">
        <v>213</v>
      </c>
      <c r="G33" s="64">
        <v>787</v>
      </c>
      <c r="H33" s="64">
        <v>10</v>
      </c>
      <c r="I33" s="64"/>
      <c r="J33" s="142">
        <v>60</v>
      </c>
      <c r="K33" s="142">
        <v>67</v>
      </c>
      <c r="L33" s="143">
        <f t="shared" si="1"/>
        <v>4020</v>
      </c>
    </row>
    <row r="34" spans="1:14" x14ac:dyDescent="0.25">
      <c r="A34" s="144">
        <v>30</v>
      </c>
      <c r="B34" s="21">
        <v>19</v>
      </c>
      <c r="C34" s="10" t="s">
        <v>26</v>
      </c>
      <c r="D34" s="69" t="s">
        <v>33</v>
      </c>
      <c r="E34" s="68" t="s">
        <v>104</v>
      </c>
      <c r="F34" s="68" t="s">
        <v>213</v>
      </c>
      <c r="G34" s="64">
        <v>283</v>
      </c>
      <c r="H34" s="64">
        <v>10</v>
      </c>
      <c r="I34" s="64"/>
      <c r="J34" s="142">
        <v>71</v>
      </c>
      <c r="K34" s="142">
        <v>53</v>
      </c>
      <c r="L34" s="143">
        <f t="shared" si="1"/>
        <v>3763</v>
      </c>
    </row>
    <row r="35" spans="1:14" x14ac:dyDescent="0.25">
      <c r="A35" s="144">
        <v>31</v>
      </c>
      <c r="B35" s="21">
        <v>37</v>
      </c>
      <c r="C35" s="10" t="s">
        <v>53</v>
      </c>
      <c r="D35" s="69" t="s">
        <v>54</v>
      </c>
      <c r="E35" s="68" t="s">
        <v>205</v>
      </c>
      <c r="F35" s="70" t="s">
        <v>215</v>
      </c>
      <c r="G35" s="64">
        <v>37</v>
      </c>
      <c r="H35" s="64">
        <v>16</v>
      </c>
      <c r="I35" s="64"/>
      <c r="J35" s="142">
        <v>59</v>
      </c>
      <c r="K35" s="142">
        <v>47</v>
      </c>
      <c r="L35" s="143">
        <f t="shared" si="1"/>
        <v>2773</v>
      </c>
    </row>
    <row r="36" spans="1:14" x14ac:dyDescent="0.25">
      <c r="A36" s="144">
        <v>32</v>
      </c>
      <c r="B36" s="3">
        <v>45</v>
      </c>
      <c r="C36" s="10" t="s">
        <v>61</v>
      </c>
      <c r="D36" s="69" t="s">
        <v>168</v>
      </c>
      <c r="E36" s="68" t="s">
        <v>207</v>
      </c>
      <c r="F36" s="68" t="s">
        <v>229</v>
      </c>
      <c r="G36" s="64">
        <v>52</v>
      </c>
      <c r="H36" s="64">
        <v>10</v>
      </c>
      <c r="I36" s="64"/>
      <c r="J36" s="142">
        <v>30</v>
      </c>
      <c r="K36" s="142">
        <v>92</v>
      </c>
      <c r="L36" s="143">
        <f t="shared" si="1"/>
        <v>2760</v>
      </c>
    </row>
    <row r="37" spans="1:14" x14ac:dyDescent="0.25">
      <c r="A37" s="144">
        <v>33</v>
      </c>
      <c r="B37" s="21">
        <v>31</v>
      </c>
      <c r="C37" s="10" t="s">
        <v>44</v>
      </c>
      <c r="D37" s="69" t="s">
        <v>45</v>
      </c>
      <c r="E37" s="68" t="s">
        <v>201</v>
      </c>
      <c r="F37" s="68" t="s">
        <v>219</v>
      </c>
      <c r="G37" s="64">
        <v>199</v>
      </c>
      <c r="H37" s="64">
        <v>10</v>
      </c>
      <c r="I37" s="64"/>
      <c r="J37" s="142">
        <v>45</v>
      </c>
      <c r="K37" s="142">
        <v>59</v>
      </c>
      <c r="L37" s="143">
        <f t="shared" si="1"/>
        <v>2655</v>
      </c>
    </row>
    <row r="38" spans="1:14" x14ac:dyDescent="0.25">
      <c r="A38" s="144">
        <v>34</v>
      </c>
      <c r="B38" s="3">
        <v>13</v>
      </c>
      <c r="C38" s="10" t="s">
        <v>17</v>
      </c>
      <c r="D38" s="69" t="s">
        <v>18</v>
      </c>
      <c r="E38" s="68" t="s">
        <v>200</v>
      </c>
      <c r="F38" s="68" t="s">
        <v>215</v>
      </c>
      <c r="G38" s="64">
        <v>63</v>
      </c>
      <c r="H38" s="64"/>
      <c r="I38" s="64"/>
      <c r="J38" s="142">
        <v>56</v>
      </c>
      <c r="K38" s="142">
        <v>44</v>
      </c>
      <c r="L38" s="143">
        <f t="shared" si="1"/>
        <v>2464</v>
      </c>
    </row>
    <row r="39" spans="1:14" x14ac:dyDescent="0.25">
      <c r="A39" s="144">
        <v>35</v>
      </c>
      <c r="B39" s="21">
        <v>21</v>
      </c>
      <c r="C39" s="10" t="s">
        <v>28</v>
      </c>
      <c r="D39" s="69" t="s">
        <v>35</v>
      </c>
      <c r="E39" s="68" t="s">
        <v>198</v>
      </c>
      <c r="F39" s="68" t="s">
        <v>221</v>
      </c>
      <c r="G39" s="64">
        <v>152</v>
      </c>
      <c r="H39" s="64">
        <v>5</v>
      </c>
      <c r="I39" s="64"/>
      <c r="J39" s="142">
        <v>55</v>
      </c>
      <c r="K39" s="142">
        <v>44</v>
      </c>
      <c r="L39" s="143">
        <f t="shared" si="1"/>
        <v>2420</v>
      </c>
    </row>
    <row r="40" spans="1:14" x14ac:dyDescent="0.25">
      <c r="A40" s="144">
        <v>36</v>
      </c>
      <c r="B40" s="3">
        <v>5</v>
      </c>
      <c r="C40" s="10" t="s">
        <v>5</v>
      </c>
      <c r="D40" s="69" t="s">
        <v>435</v>
      </c>
      <c r="E40" s="75" t="s">
        <v>257</v>
      </c>
      <c r="F40" s="68" t="s">
        <v>214</v>
      </c>
      <c r="G40" s="64">
        <v>16</v>
      </c>
      <c r="H40" s="64">
        <v>16</v>
      </c>
      <c r="I40" s="64"/>
      <c r="J40" s="142">
        <v>53</v>
      </c>
      <c r="K40" s="142">
        <v>44</v>
      </c>
      <c r="L40" s="143">
        <f t="shared" si="1"/>
        <v>2332</v>
      </c>
    </row>
    <row r="41" spans="1:14" x14ac:dyDescent="0.25">
      <c r="A41" s="144">
        <v>37</v>
      </c>
      <c r="B41" s="21">
        <v>41</v>
      </c>
      <c r="C41" s="10" t="s">
        <v>53</v>
      </c>
      <c r="D41" s="69" t="s">
        <v>33</v>
      </c>
      <c r="E41" s="68" t="s">
        <v>206</v>
      </c>
      <c r="F41" s="68" t="s">
        <v>215</v>
      </c>
      <c r="G41" s="64">
        <v>68</v>
      </c>
      <c r="H41" s="64">
        <v>5</v>
      </c>
      <c r="I41" s="64"/>
      <c r="J41" s="142">
        <v>53</v>
      </c>
      <c r="K41" s="142">
        <v>44</v>
      </c>
      <c r="L41" s="143">
        <f t="shared" si="1"/>
        <v>2332</v>
      </c>
    </row>
    <row r="42" spans="1:14" x14ac:dyDescent="0.25">
      <c r="A42" s="144">
        <v>38</v>
      </c>
      <c r="B42" s="21">
        <v>18</v>
      </c>
      <c r="C42" s="10" t="s">
        <v>24</v>
      </c>
      <c r="D42" s="69" t="s">
        <v>25</v>
      </c>
      <c r="E42" s="68">
        <v>1488</v>
      </c>
      <c r="F42" s="75" t="s">
        <v>229</v>
      </c>
      <c r="G42" s="64">
        <v>84</v>
      </c>
      <c r="H42" s="64"/>
      <c r="I42" s="64"/>
      <c r="J42" s="142">
        <v>27</v>
      </c>
      <c r="K42" s="142">
        <v>75</v>
      </c>
      <c r="L42" s="143">
        <f t="shared" si="1"/>
        <v>2025</v>
      </c>
      <c r="N42" s="9"/>
    </row>
    <row r="43" spans="1:14" x14ac:dyDescent="0.25">
      <c r="A43" s="144">
        <v>39</v>
      </c>
      <c r="B43" s="36">
        <v>3</v>
      </c>
      <c r="C43" s="10" t="s">
        <v>237</v>
      </c>
      <c r="D43" s="69" t="s">
        <v>242</v>
      </c>
      <c r="E43" s="68" t="s">
        <v>243</v>
      </c>
      <c r="F43" s="68" t="s">
        <v>214</v>
      </c>
      <c r="G43" s="64"/>
      <c r="H43" s="64"/>
      <c r="I43" s="64"/>
      <c r="J43" s="142">
        <v>46</v>
      </c>
      <c r="K43" s="142">
        <v>44</v>
      </c>
      <c r="L43" s="143">
        <f t="shared" si="1"/>
        <v>2024</v>
      </c>
    </row>
    <row r="44" spans="1:14" x14ac:dyDescent="0.25">
      <c r="A44" s="144">
        <v>40</v>
      </c>
      <c r="B44" s="21">
        <v>30</v>
      </c>
      <c r="C44" s="10" t="s">
        <v>424</v>
      </c>
      <c r="D44" s="69" t="s">
        <v>43</v>
      </c>
      <c r="E44" s="68">
        <v>1519</v>
      </c>
      <c r="F44" s="68" t="s">
        <v>229</v>
      </c>
      <c r="G44" s="64">
        <v>262</v>
      </c>
      <c r="H44" s="64">
        <v>10</v>
      </c>
      <c r="I44" s="64"/>
      <c r="J44" s="142">
        <v>38</v>
      </c>
      <c r="K44" s="142">
        <v>50</v>
      </c>
      <c r="L44" s="143">
        <f t="shared" si="1"/>
        <v>1900</v>
      </c>
    </row>
    <row r="45" spans="1:14" x14ac:dyDescent="0.25">
      <c r="A45" s="144">
        <v>41</v>
      </c>
      <c r="B45" s="21">
        <v>29</v>
      </c>
      <c r="C45" s="10" t="s">
        <v>32</v>
      </c>
      <c r="D45" s="69" t="s">
        <v>42</v>
      </c>
      <c r="E45" s="68" t="s">
        <v>124</v>
      </c>
      <c r="F45" s="68" t="s">
        <v>223</v>
      </c>
      <c r="G45" s="64">
        <v>162</v>
      </c>
      <c r="H45" s="64">
        <v>15</v>
      </c>
      <c r="I45" s="64"/>
      <c r="J45" s="142">
        <v>46</v>
      </c>
      <c r="K45" s="142">
        <v>36</v>
      </c>
      <c r="L45" s="143">
        <f t="shared" si="1"/>
        <v>1656</v>
      </c>
    </row>
    <row r="46" spans="1:14" x14ac:dyDescent="0.25">
      <c r="A46" s="144">
        <v>42</v>
      </c>
      <c r="B46" s="21">
        <v>39</v>
      </c>
      <c r="C46" s="10" t="s">
        <v>56</v>
      </c>
      <c r="D46" s="69" t="s">
        <v>150</v>
      </c>
      <c r="E46" s="68" t="s">
        <v>151</v>
      </c>
      <c r="F46" s="68" t="s">
        <v>217</v>
      </c>
      <c r="G46" s="64">
        <v>53</v>
      </c>
      <c r="H46" s="64">
        <v>11</v>
      </c>
      <c r="I46" s="64"/>
      <c r="J46" s="142">
        <v>43</v>
      </c>
      <c r="K46" s="142">
        <v>31</v>
      </c>
      <c r="L46" s="143">
        <f t="shared" si="1"/>
        <v>1333</v>
      </c>
    </row>
    <row r="47" spans="1:14" x14ac:dyDescent="0.25">
      <c r="A47" s="144">
        <v>43</v>
      </c>
      <c r="B47" s="21">
        <v>40</v>
      </c>
      <c r="C47" s="10" t="s">
        <v>56</v>
      </c>
      <c r="D47" s="69" t="s">
        <v>57</v>
      </c>
      <c r="E47" s="68" t="s">
        <v>151</v>
      </c>
      <c r="F47" s="68" t="s">
        <v>217</v>
      </c>
      <c r="G47" s="64">
        <v>136</v>
      </c>
      <c r="H47" s="64">
        <v>8</v>
      </c>
      <c r="I47" s="64"/>
      <c r="J47" s="142">
        <v>43</v>
      </c>
      <c r="K47" s="142">
        <v>31</v>
      </c>
      <c r="L47" s="143">
        <f t="shared" si="1"/>
        <v>1333</v>
      </c>
    </row>
    <row r="48" spans="1:14" x14ac:dyDescent="0.25">
      <c r="A48" s="144">
        <v>44</v>
      </c>
      <c r="B48" s="21">
        <v>42</v>
      </c>
      <c r="C48" s="10" t="s">
        <v>26</v>
      </c>
      <c r="D48" s="72" t="s">
        <v>256</v>
      </c>
      <c r="E48" s="68" t="s">
        <v>157</v>
      </c>
      <c r="F48" s="68" t="s">
        <v>213</v>
      </c>
      <c r="G48" s="64">
        <v>325</v>
      </c>
      <c r="H48" s="64">
        <v>10</v>
      </c>
      <c r="I48" s="64"/>
      <c r="J48" s="142">
        <v>26</v>
      </c>
      <c r="K48" s="142">
        <v>42</v>
      </c>
      <c r="L48" s="143">
        <f t="shared" si="1"/>
        <v>1092</v>
      </c>
    </row>
    <row r="49" spans="1:14" x14ac:dyDescent="0.25">
      <c r="A49" s="144">
        <v>45</v>
      </c>
      <c r="B49" s="21">
        <v>46</v>
      </c>
      <c r="C49" s="10" t="s">
        <v>419</v>
      </c>
      <c r="D49" s="69" t="s">
        <v>43</v>
      </c>
      <c r="E49" s="68" t="s">
        <v>169</v>
      </c>
      <c r="F49" s="68" t="s">
        <v>229</v>
      </c>
      <c r="G49" s="64">
        <v>147</v>
      </c>
      <c r="H49" s="64">
        <v>0</v>
      </c>
      <c r="I49" s="64"/>
      <c r="J49" s="142">
        <v>31</v>
      </c>
      <c r="K49" s="142">
        <v>23</v>
      </c>
      <c r="L49" s="143">
        <f t="shared" si="1"/>
        <v>713</v>
      </c>
    </row>
    <row r="50" spans="1:14" x14ac:dyDescent="0.25">
      <c r="A50" s="144">
        <v>46</v>
      </c>
      <c r="B50" s="21">
        <v>28</v>
      </c>
      <c r="C50" s="10" t="s">
        <v>120</v>
      </c>
      <c r="D50" s="69" t="s">
        <v>41</v>
      </c>
      <c r="E50" s="68" t="s">
        <v>121</v>
      </c>
      <c r="F50" s="68" t="s">
        <v>214</v>
      </c>
      <c r="G50" s="64">
        <v>13</v>
      </c>
      <c r="H50" s="64">
        <v>13</v>
      </c>
      <c r="I50" s="64"/>
      <c r="J50" s="142">
        <v>30</v>
      </c>
      <c r="K50" s="142">
        <v>20</v>
      </c>
      <c r="L50" s="143">
        <f t="shared" si="1"/>
        <v>600</v>
      </c>
    </row>
    <row r="51" spans="1:14" x14ac:dyDescent="0.25">
      <c r="A51" s="144">
        <v>47</v>
      </c>
      <c r="B51" s="3">
        <v>11</v>
      </c>
      <c r="C51" s="10" t="s">
        <v>429</v>
      </c>
      <c r="D51" s="69" t="s">
        <v>15</v>
      </c>
      <c r="E51" s="68"/>
      <c r="F51" s="68" t="s">
        <v>217</v>
      </c>
      <c r="G51" s="64">
        <v>84</v>
      </c>
      <c r="H51" s="64"/>
      <c r="I51" s="64"/>
      <c r="J51" s="142">
        <v>19</v>
      </c>
      <c r="K51" s="142">
        <v>25</v>
      </c>
      <c r="L51" s="143">
        <f t="shared" si="1"/>
        <v>475</v>
      </c>
    </row>
    <row r="52" spans="1:14" x14ac:dyDescent="0.25">
      <c r="A52" s="144">
        <v>48</v>
      </c>
      <c r="B52" s="21">
        <v>24</v>
      </c>
      <c r="C52" s="10" t="s">
        <v>30</v>
      </c>
      <c r="D52" s="69" t="s">
        <v>38</v>
      </c>
      <c r="E52" s="68" t="s">
        <v>110</v>
      </c>
      <c r="F52" s="68" t="s">
        <v>222</v>
      </c>
      <c r="G52" s="64">
        <v>26</v>
      </c>
      <c r="H52" s="64">
        <v>5</v>
      </c>
      <c r="I52" s="64"/>
      <c r="J52" s="142">
        <v>18</v>
      </c>
      <c r="K52" s="142">
        <v>23</v>
      </c>
      <c r="L52" s="143">
        <f t="shared" si="1"/>
        <v>414</v>
      </c>
    </row>
    <row r="53" spans="1:14" x14ac:dyDescent="0.25">
      <c r="A53" s="144">
        <v>49</v>
      </c>
      <c r="B53" s="21">
        <v>22</v>
      </c>
      <c r="C53" s="10" t="s">
        <v>29</v>
      </c>
      <c r="D53" s="69" t="s">
        <v>36</v>
      </c>
      <c r="E53" s="95" t="s">
        <v>202</v>
      </c>
      <c r="F53" s="95" t="s">
        <v>222</v>
      </c>
      <c r="G53" s="64">
        <v>66</v>
      </c>
      <c r="H53" s="64">
        <v>3</v>
      </c>
      <c r="I53" s="64"/>
      <c r="J53" s="142"/>
      <c r="K53" s="142"/>
      <c r="L53" s="143">
        <f t="shared" si="1"/>
        <v>0</v>
      </c>
    </row>
    <row r="54" spans="1:14" x14ac:dyDescent="0.25">
      <c r="A54" s="144">
        <v>50</v>
      </c>
      <c r="B54" s="21">
        <v>50</v>
      </c>
      <c r="C54" s="10" t="s">
        <v>66</v>
      </c>
      <c r="D54" s="69" t="s">
        <v>40</v>
      </c>
      <c r="E54" s="68" t="s">
        <v>201</v>
      </c>
      <c r="F54" s="70" t="s">
        <v>213</v>
      </c>
      <c r="G54" s="64">
        <v>32</v>
      </c>
      <c r="H54" s="64">
        <v>11</v>
      </c>
      <c r="I54" s="64"/>
      <c r="J54" s="142"/>
      <c r="K54" s="142"/>
      <c r="L54" s="143">
        <f t="shared" si="1"/>
        <v>0</v>
      </c>
    </row>
    <row r="55" spans="1:14" x14ac:dyDescent="0.25">
      <c r="A55" s="144">
        <v>51</v>
      </c>
      <c r="B55" s="21">
        <v>54</v>
      </c>
      <c r="C55" s="10" t="s">
        <v>181</v>
      </c>
      <c r="D55" s="69" t="s">
        <v>72</v>
      </c>
      <c r="E55" s="68" t="s">
        <v>225</v>
      </c>
      <c r="F55" s="68" t="s">
        <v>220</v>
      </c>
      <c r="G55" s="64">
        <v>43</v>
      </c>
      <c r="H55" s="64">
        <v>1</v>
      </c>
      <c r="I55" s="64"/>
      <c r="J55" s="142"/>
      <c r="K55" s="142"/>
      <c r="L55" s="143">
        <f t="shared" si="1"/>
        <v>0</v>
      </c>
      <c r="N55" s="9"/>
    </row>
    <row r="56" spans="1:14" x14ac:dyDescent="0.25">
      <c r="A56" s="144">
        <v>52</v>
      </c>
      <c r="B56" s="21">
        <v>55</v>
      </c>
      <c r="C56" s="10" t="s">
        <v>73</v>
      </c>
      <c r="D56" s="69" t="s">
        <v>74</v>
      </c>
      <c r="E56" s="68"/>
      <c r="F56" s="68" t="s">
        <v>215</v>
      </c>
      <c r="G56" s="64">
        <v>31</v>
      </c>
      <c r="H56" s="64">
        <v>10</v>
      </c>
      <c r="I56" s="64"/>
      <c r="J56" s="142"/>
      <c r="K56" s="142"/>
      <c r="L56" s="143">
        <f t="shared" si="1"/>
        <v>0</v>
      </c>
    </row>
    <row r="57" spans="1:14" x14ac:dyDescent="0.25">
      <c r="A57" s="144">
        <v>53</v>
      </c>
      <c r="B57" s="3">
        <v>1</v>
      </c>
      <c r="C57" s="10" t="s">
        <v>86</v>
      </c>
      <c r="D57" s="69" t="s">
        <v>0</v>
      </c>
      <c r="E57" s="68"/>
      <c r="F57" s="68" t="s">
        <v>228</v>
      </c>
      <c r="G57" s="64">
        <v>3</v>
      </c>
      <c r="H57" s="64">
        <v>10</v>
      </c>
      <c r="I57" s="64"/>
      <c r="J57" s="142"/>
      <c r="K57" s="142"/>
      <c r="L57" s="143"/>
    </row>
    <row r="58" spans="1:14" x14ac:dyDescent="0.25">
      <c r="A58" s="144">
        <v>54</v>
      </c>
      <c r="B58" s="3">
        <v>2</v>
      </c>
      <c r="C58" s="10" t="s">
        <v>4</v>
      </c>
      <c r="D58" s="69" t="s">
        <v>437</v>
      </c>
      <c r="E58" s="68"/>
      <c r="F58" s="68" t="s">
        <v>212</v>
      </c>
      <c r="G58" s="64">
        <v>5</v>
      </c>
      <c r="H58" s="64">
        <v>15</v>
      </c>
      <c r="I58" s="64"/>
      <c r="J58" s="142"/>
      <c r="K58" s="142"/>
      <c r="L58" s="143"/>
    </row>
    <row r="59" spans="1:14" x14ac:dyDescent="0.25">
      <c r="A59" s="144">
        <v>55</v>
      </c>
      <c r="B59" s="3">
        <v>3</v>
      </c>
      <c r="C59" s="10" t="s">
        <v>1</v>
      </c>
      <c r="D59" s="69" t="s">
        <v>2</v>
      </c>
      <c r="E59" s="68"/>
      <c r="F59" s="70" t="s">
        <v>213</v>
      </c>
      <c r="G59" s="64">
        <v>3</v>
      </c>
      <c r="H59" s="64">
        <v>7</v>
      </c>
      <c r="I59" s="64"/>
      <c r="J59" s="142"/>
      <c r="K59" s="142"/>
      <c r="L59" s="143"/>
    </row>
    <row r="60" spans="1:14" x14ac:dyDescent="0.25">
      <c r="A60" s="144">
        <v>56</v>
      </c>
      <c r="B60" s="3">
        <v>6</v>
      </c>
      <c r="C60" s="10" t="s">
        <v>8</v>
      </c>
      <c r="D60" s="69" t="s">
        <v>9</v>
      </c>
      <c r="E60" s="68"/>
      <c r="F60" s="68" t="s">
        <v>214</v>
      </c>
      <c r="G60" s="64">
        <v>33</v>
      </c>
      <c r="H60" s="64">
        <v>12</v>
      </c>
      <c r="I60" s="64"/>
      <c r="J60" s="142"/>
      <c r="K60" s="142"/>
      <c r="L60" s="143"/>
    </row>
    <row r="61" spans="1:14" x14ac:dyDescent="0.25">
      <c r="A61" s="144">
        <v>57</v>
      </c>
      <c r="B61" s="3">
        <v>9</v>
      </c>
      <c r="C61" s="10" t="s">
        <v>12</v>
      </c>
      <c r="D61" s="69" t="s">
        <v>13</v>
      </c>
      <c r="E61" s="68">
        <v>1590</v>
      </c>
      <c r="F61" s="68" t="s">
        <v>216</v>
      </c>
      <c r="G61" s="64">
        <v>120</v>
      </c>
      <c r="H61" s="64">
        <v>15</v>
      </c>
      <c r="I61" s="64"/>
      <c r="J61" s="142"/>
      <c r="K61" s="142"/>
      <c r="L61" s="143"/>
    </row>
    <row r="62" spans="1:14" x14ac:dyDescent="0.25">
      <c r="A62" s="144">
        <v>58</v>
      </c>
      <c r="B62" s="3">
        <v>10</v>
      </c>
      <c r="C62" s="10" t="s">
        <v>12</v>
      </c>
      <c r="D62" s="69" t="s">
        <v>14</v>
      </c>
      <c r="E62" s="68">
        <v>1590</v>
      </c>
      <c r="F62" s="68" t="s">
        <v>216</v>
      </c>
      <c r="G62" s="64">
        <v>89</v>
      </c>
      <c r="H62" s="64">
        <v>5</v>
      </c>
      <c r="I62" s="64"/>
      <c r="J62" s="142"/>
      <c r="K62" s="142"/>
      <c r="L62" s="143"/>
    </row>
    <row r="63" spans="1:14" x14ac:dyDescent="0.25">
      <c r="A63" s="144">
        <v>59</v>
      </c>
      <c r="B63" s="3">
        <v>12</v>
      </c>
      <c r="C63" s="10" t="s">
        <v>16</v>
      </c>
      <c r="D63" s="69" t="s">
        <v>428</v>
      </c>
      <c r="E63" s="68" t="s">
        <v>200</v>
      </c>
      <c r="F63" s="68" t="s">
        <v>215</v>
      </c>
      <c r="G63" s="64">
        <v>75</v>
      </c>
      <c r="H63" s="64">
        <v>12</v>
      </c>
      <c r="I63" s="64"/>
      <c r="J63" s="142"/>
      <c r="K63" s="142"/>
      <c r="L63" s="143"/>
    </row>
    <row r="64" spans="1:14" x14ac:dyDescent="0.25">
      <c r="A64" s="144">
        <v>60</v>
      </c>
      <c r="B64" s="3">
        <v>14</v>
      </c>
      <c r="C64" s="10" t="s">
        <v>218</v>
      </c>
      <c r="D64" s="69" t="s">
        <v>141</v>
      </c>
      <c r="E64" s="68" t="s">
        <v>201</v>
      </c>
      <c r="F64" s="68" t="s">
        <v>219</v>
      </c>
      <c r="G64" s="64">
        <v>54</v>
      </c>
      <c r="H64" s="64">
        <v>12</v>
      </c>
      <c r="I64" s="64"/>
      <c r="J64" s="142"/>
      <c r="K64" s="142"/>
      <c r="L64" s="143"/>
    </row>
    <row r="65" spans="1:14" x14ac:dyDescent="0.25">
      <c r="A65" s="144">
        <v>61</v>
      </c>
      <c r="B65" s="3">
        <v>15</v>
      </c>
      <c r="C65" s="10" t="s">
        <v>19</v>
      </c>
      <c r="D65" s="69" t="s">
        <v>20</v>
      </c>
      <c r="E65" s="68" t="s">
        <v>200</v>
      </c>
      <c r="F65" s="68" t="s">
        <v>215</v>
      </c>
      <c r="G65" s="64">
        <v>67</v>
      </c>
      <c r="H65" s="64">
        <v>4</v>
      </c>
      <c r="I65" s="64"/>
      <c r="J65" s="142"/>
      <c r="K65" s="142"/>
      <c r="L65" s="143"/>
    </row>
    <row r="66" spans="1:14" x14ac:dyDescent="0.25">
      <c r="A66" s="144">
        <v>62</v>
      </c>
      <c r="B66" s="21">
        <v>35</v>
      </c>
      <c r="C66" s="10" t="s">
        <v>51</v>
      </c>
      <c r="D66" s="69" t="s">
        <v>40</v>
      </c>
      <c r="E66" s="68" t="s">
        <v>201</v>
      </c>
      <c r="F66" s="68" t="s">
        <v>216</v>
      </c>
      <c r="G66" s="64">
        <v>136</v>
      </c>
      <c r="H66" s="64">
        <v>10</v>
      </c>
      <c r="I66" s="64"/>
      <c r="J66" s="142"/>
      <c r="K66" s="142"/>
      <c r="L66" s="143"/>
    </row>
    <row r="67" spans="1:14" x14ac:dyDescent="0.25">
      <c r="A67" s="144">
        <v>63</v>
      </c>
      <c r="B67" s="21">
        <v>36</v>
      </c>
      <c r="C67" s="10" t="s">
        <v>51</v>
      </c>
      <c r="D67" s="69" t="s">
        <v>52</v>
      </c>
      <c r="E67" s="68" t="s">
        <v>201</v>
      </c>
      <c r="F67" s="68" t="s">
        <v>216</v>
      </c>
      <c r="G67" s="64">
        <v>115</v>
      </c>
      <c r="H67" s="64">
        <v>10</v>
      </c>
      <c r="I67" s="64"/>
      <c r="J67" s="142"/>
      <c r="K67" s="142"/>
      <c r="L67" s="143"/>
    </row>
    <row r="68" spans="1:14" x14ac:dyDescent="0.25">
      <c r="A68" s="144">
        <v>64</v>
      </c>
      <c r="B68" s="21">
        <v>48</v>
      </c>
      <c r="C68" s="10" t="s">
        <v>63</v>
      </c>
      <c r="D68" s="69" t="s">
        <v>64</v>
      </c>
      <c r="E68" s="68" t="s">
        <v>200</v>
      </c>
      <c r="F68" s="68" t="s">
        <v>214</v>
      </c>
      <c r="G68" s="64">
        <v>27</v>
      </c>
      <c r="H68" s="64">
        <v>6</v>
      </c>
      <c r="I68" s="64"/>
      <c r="J68" s="142"/>
      <c r="K68" s="142"/>
      <c r="L68" s="143"/>
    </row>
    <row r="69" spans="1:14" x14ac:dyDescent="0.25">
      <c r="B69" s="16"/>
      <c r="C69" s="65"/>
      <c r="D69" s="65"/>
      <c r="E69" s="68"/>
      <c r="F69" s="68"/>
      <c r="G69" s="64">
        <v>11144</v>
      </c>
      <c r="H69" s="64">
        <v>14</v>
      </c>
      <c r="I69" s="64"/>
      <c r="J69" s="66"/>
      <c r="K69" s="66"/>
      <c r="L69" s="66">
        <f>SUM(L5:L68)</f>
        <v>504841</v>
      </c>
      <c r="N69" s="63">
        <f>L69/48</f>
        <v>10517.520833333334</v>
      </c>
    </row>
  </sheetData>
  <sortState xmlns:xlrd2="http://schemas.microsoft.com/office/spreadsheetml/2017/richdata2" ref="B5:L68">
    <sortCondition descending="1" ref="L5:L68"/>
  </sortState>
  <pageMargins left="0.7" right="0.7" top="0.75" bottom="0.75" header="0.3" footer="0.3"/>
  <pageSetup paperSize="8"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BD3C-C9C3-480D-B090-6F068E31ECF3}">
  <dimension ref="A1:T44"/>
  <sheetViews>
    <sheetView topLeftCell="B1" zoomScale="80" zoomScaleNormal="80" workbookViewId="0">
      <selection activeCell="B1" sqref="B1"/>
    </sheetView>
  </sheetViews>
  <sheetFormatPr defaultRowHeight="15" x14ac:dyDescent="0.25"/>
  <cols>
    <col min="1" max="1" width="4.7109375" hidden="1" customWidth="1"/>
    <col min="2" max="2" width="13.28515625" customWidth="1"/>
    <col min="3" max="3" width="43.5703125" bestFit="1" customWidth="1"/>
    <col min="4" max="4" width="34" customWidth="1"/>
    <col min="5" max="5" width="13.85546875" customWidth="1"/>
    <col min="6" max="7" width="13" customWidth="1"/>
    <col min="9" max="9" width="26.7109375" customWidth="1"/>
    <col min="10" max="11" width="8.28515625" customWidth="1"/>
    <col min="12" max="12" width="26.7109375" customWidth="1"/>
    <col min="13" max="14" width="8.28515625" customWidth="1"/>
    <col min="15" max="15" width="26.7109375" customWidth="1"/>
    <col min="16" max="17" width="8.28515625" customWidth="1"/>
    <col min="18" max="18" width="26.7109375" customWidth="1"/>
    <col min="19" max="20" width="8.28515625" customWidth="1"/>
  </cols>
  <sheetData>
    <row r="1" spans="2:20" ht="18.75" x14ac:dyDescent="0.3">
      <c r="B1" s="192" t="s">
        <v>533</v>
      </c>
    </row>
    <row r="3" spans="2:20" ht="18.75" x14ac:dyDescent="0.3">
      <c r="B3" s="153" t="s">
        <v>490</v>
      </c>
      <c r="I3" s="153" t="s">
        <v>488</v>
      </c>
    </row>
    <row r="5" spans="2:20" x14ac:dyDescent="0.25">
      <c r="B5" s="13" t="s">
        <v>442</v>
      </c>
      <c r="C5" s="10" t="s">
        <v>443</v>
      </c>
      <c r="D5" s="10" t="s">
        <v>444</v>
      </c>
      <c r="E5" s="10" t="s">
        <v>493</v>
      </c>
      <c r="I5" s="13" t="s">
        <v>487</v>
      </c>
      <c r="J5" s="160"/>
      <c r="K5" s="163"/>
      <c r="L5" s="13" t="s">
        <v>249</v>
      </c>
      <c r="M5" s="160"/>
      <c r="N5" s="160"/>
      <c r="O5" s="13" t="s">
        <v>248</v>
      </c>
      <c r="P5" s="160"/>
      <c r="Q5" s="160"/>
      <c r="R5" s="13" t="s">
        <v>252</v>
      </c>
      <c r="S5" s="160"/>
      <c r="T5" s="160"/>
    </row>
    <row r="6" spans="2:20" x14ac:dyDescent="0.25">
      <c r="B6" s="157" t="s">
        <v>445</v>
      </c>
      <c r="C6" s="161" t="s">
        <v>446</v>
      </c>
      <c r="D6" s="162" t="s">
        <v>447</v>
      </c>
      <c r="E6" s="72">
        <v>111</v>
      </c>
      <c r="I6" s="85" t="s">
        <v>230</v>
      </c>
      <c r="J6" s="85">
        <v>3</v>
      </c>
      <c r="K6" s="86">
        <v>4.6875E-2</v>
      </c>
      <c r="L6" s="72" t="s">
        <v>230</v>
      </c>
      <c r="M6" s="72">
        <v>0</v>
      </c>
      <c r="N6" s="87">
        <v>0</v>
      </c>
      <c r="O6" s="89" t="s">
        <v>230</v>
      </c>
      <c r="P6" s="89">
        <v>1</v>
      </c>
      <c r="Q6" s="90">
        <v>1.3698630136986301E-2</v>
      </c>
      <c r="R6" s="91" t="s">
        <v>230</v>
      </c>
      <c r="S6" s="91">
        <v>26</v>
      </c>
      <c r="T6" s="92">
        <v>0.01</v>
      </c>
    </row>
    <row r="7" spans="2:20" x14ac:dyDescent="0.25">
      <c r="B7" s="158">
        <v>1844</v>
      </c>
      <c r="C7" s="161" t="s">
        <v>448</v>
      </c>
      <c r="D7" s="162" t="s">
        <v>449</v>
      </c>
      <c r="E7" s="72">
        <v>17</v>
      </c>
      <c r="I7" s="85" t="s">
        <v>231</v>
      </c>
      <c r="J7" s="85">
        <v>16</v>
      </c>
      <c r="K7" s="86">
        <v>0.25</v>
      </c>
      <c r="L7" s="72" t="s">
        <v>231</v>
      </c>
      <c r="M7" s="72">
        <v>3</v>
      </c>
      <c r="N7" s="87">
        <v>1.4150943396226415E-2</v>
      </c>
      <c r="O7" s="89" t="s">
        <v>231</v>
      </c>
      <c r="P7" s="89">
        <v>3</v>
      </c>
      <c r="Q7" s="90">
        <v>4.1095890410958902E-2</v>
      </c>
      <c r="R7" s="91" t="s">
        <v>231</v>
      </c>
      <c r="S7" s="91">
        <v>175</v>
      </c>
      <c r="T7" s="92">
        <v>0.03</v>
      </c>
    </row>
    <row r="8" spans="2:20" x14ac:dyDescent="0.25">
      <c r="B8" s="158">
        <v>1844</v>
      </c>
      <c r="C8" s="161" t="s">
        <v>450</v>
      </c>
      <c r="D8" s="162" t="s">
        <v>451</v>
      </c>
      <c r="E8" s="72">
        <v>209</v>
      </c>
      <c r="I8" s="85" t="s">
        <v>232</v>
      </c>
      <c r="J8" s="85">
        <v>29</v>
      </c>
      <c r="K8" s="86">
        <v>0.453125</v>
      </c>
      <c r="L8" s="72" t="s">
        <v>232</v>
      </c>
      <c r="M8" s="72">
        <v>54</v>
      </c>
      <c r="N8" s="87">
        <v>0.25471698113207547</v>
      </c>
      <c r="O8" s="89" t="s">
        <v>232</v>
      </c>
      <c r="P8" s="89">
        <v>22</v>
      </c>
      <c r="Q8" s="90">
        <v>0.30136986301369861</v>
      </c>
      <c r="R8" s="91" t="s">
        <v>232</v>
      </c>
      <c r="S8" s="91">
        <v>1051</v>
      </c>
      <c r="T8" s="92">
        <v>0.21</v>
      </c>
    </row>
    <row r="9" spans="2:20" x14ac:dyDescent="0.25">
      <c r="B9" s="158">
        <v>1844</v>
      </c>
      <c r="C9" s="161" t="s">
        <v>452</v>
      </c>
      <c r="D9" s="162" t="s">
        <v>453</v>
      </c>
      <c r="E9" s="72">
        <v>319</v>
      </c>
      <c r="I9" s="85" t="s">
        <v>233</v>
      </c>
      <c r="J9" s="85">
        <v>10</v>
      </c>
      <c r="K9" s="86">
        <v>0.15625</v>
      </c>
      <c r="L9" s="72" t="s">
        <v>233</v>
      </c>
      <c r="M9" s="72">
        <v>100</v>
      </c>
      <c r="N9" s="87">
        <v>0.47169811320754718</v>
      </c>
      <c r="O9" s="89" t="s">
        <v>233</v>
      </c>
      <c r="P9" s="89">
        <v>29</v>
      </c>
      <c r="Q9" s="90">
        <v>0.39726027397260272</v>
      </c>
      <c r="R9" s="91" t="s">
        <v>233</v>
      </c>
      <c r="S9" s="91">
        <v>2893</v>
      </c>
      <c r="T9" s="92">
        <v>0.56999999999999995</v>
      </c>
    </row>
    <row r="10" spans="2:20" x14ac:dyDescent="0.25">
      <c r="B10" s="158">
        <v>1844</v>
      </c>
      <c r="C10" s="161" t="s">
        <v>454</v>
      </c>
      <c r="D10" s="162" t="s">
        <v>455</v>
      </c>
      <c r="E10" s="72">
        <v>192</v>
      </c>
      <c r="I10" s="85" t="s">
        <v>234</v>
      </c>
      <c r="J10" s="85">
        <v>4</v>
      </c>
      <c r="K10" s="86">
        <v>6.25E-2</v>
      </c>
      <c r="L10" s="72" t="s">
        <v>234</v>
      </c>
      <c r="M10" s="72">
        <v>50</v>
      </c>
      <c r="N10" s="87">
        <v>0.23584905660377359</v>
      </c>
      <c r="O10" s="89" t="s">
        <v>234</v>
      </c>
      <c r="P10" s="89">
        <v>10</v>
      </c>
      <c r="Q10" s="90">
        <v>0.13698630136986301</v>
      </c>
      <c r="R10" s="91" t="s">
        <v>234</v>
      </c>
      <c r="S10" s="91">
        <v>486</v>
      </c>
      <c r="T10" s="92">
        <v>0.1</v>
      </c>
    </row>
    <row r="11" spans="2:20" x14ac:dyDescent="0.25">
      <c r="B11" s="158">
        <v>1844</v>
      </c>
      <c r="C11" s="161" t="s">
        <v>456</v>
      </c>
      <c r="D11" s="162" t="s">
        <v>457</v>
      </c>
      <c r="E11" s="72">
        <v>157</v>
      </c>
      <c r="I11" s="85" t="s">
        <v>235</v>
      </c>
      <c r="J11" s="85">
        <v>2</v>
      </c>
      <c r="K11" s="86">
        <v>3.125E-2</v>
      </c>
      <c r="L11" s="72" t="s">
        <v>235</v>
      </c>
      <c r="M11" s="72">
        <v>5</v>
      </c>
      <c r="N11" s="87">
        <v>2.358490566037736E-2</v>
      </c>
      <c r="O11" s="89" t="s">
        <v>235</v>
      </c>
      <c r="P11" s="89">
        <v>8</v>
      </c>
      <c r="Q11" s="90">
        <v>0.1095890410958904</v>
      </c>
      <c r="R11" s="91" t="s">
        <v>235</v>
      </c>
      <c r="S11" s="91">
        <v>429</v>
      </c>
      <c r="T11" s="92">
        <v>0.08</v>
      </c>
    </row>
    <row r="12" spans="2:20" x14ac:dyDescent="0.25">
      <c r="B12" s="158">
        <v>1844</v>
      </c>
      <c r="C12" s="161" t="s">
        <v>458</v>
      </c>
      <c r="D12" s="162" t="s">
        <v>459</v>
      </c>
      <c r="E12" s="72">
        <v>128</v>
      </c>
      <c r="I12" s="85"/>
      <c r="J12" s="85">
        <v>64</v>
      </c>
      <c r="K12" s="86">
        <v>1</v>
      </c>
      <c r="L12" s="72"/>
      <c r="M12" s="72">
        <v>212</v>
      </c>
      <c r="N12" s="72">
        <v>1</v>
      </c>
      <c r="O12" s="89"/>
      <c r="P12" s="89">
        <v>73</v>
      </c>
      <c r="Q12" s="90">
        <v>1</v>
      </c>
      <c r="R12" s="91"/>
      <c r="S12" s="91">
        <v>5060</v>
      </c>
      <c r="T12" s="92">
        <v>0.99999999999999989</v>
      </c>
    </row>
    <row r="13" spans="2:20" x14ac:dyDescent="0.25">
      <c r="B13" s="158">
        <v>1844</v>
      </c>
      <c r="C13" s="161" t="s">
        <v>460</v>
      </c>
      <c r="D13" s="162" t="s">
        <v>461</v>
      </c>
      <c r="E13" s="72">
        <v>73</v>
      </c>
    </row>
    <row r="14" spans="2:20" x14ac:dyDescent="0.25">
      <c r="B14" s="157" t="s">
        <v>462</v>
      </c>
      <c r="C14" s="161" t="s">
        <v>463</v>
      </c>
      <c r="D14" s="162" t="s">
        <v>464</v>
      </c>
      <c r="E14" s="72">
        <v>231</v>
      </c>
    </row>
    <row r="15" spans="2:20" x14ac:dyDescent="0.25">
      <c r="B15" s="157" t="s">
        <v>465</v>
      </c>
      <c r="C15" s="161" t="s">
        <v>466</v>
      </c>
      <c r="D15" s="162" t="s">
        <v>467</v>
      </c>
      <c r="E15" s="72">
        <v>42</v>
      </c>
    </row>
    <row r="16" spans="2:20" x14ac:dyDescent="0.25">
      <c r="B16" s="157" t="s">
        <v>468</v>
      </c>
      <c r="C16" s="161" t="s">
        <v>469</v>
      </c>
      <c r="D16" s="162" t="s">
        <v>470</v>
      </c>
      <c r="E16" s="72">
        <v>55</v>
      </c>
    </row>
    <row r="17" spans="2:20" ht="16.5" customHeight="1" x14ac:dyDescent="0.25">
      <c r="B17" s="159" t="s">
        <v>471</v>
      </c>
      <c r="C17" s="166" t="s">
        <v>472</v>
      </c>
      <c r="D17" s="167" t="s">
        <v>473</v>
      </c>
      <c r="E17" s="88">
        <v>64</v>
      </c>
    </row>
    <row r="18" spans="2:20" x14ac:dyDescent="0.25">
      <c r="B18" s="157" t="s">
        <v>474</v>
      </c>
      <c r="C18" s="161" t="s">
        <v>475</v>
      </c>
      <c r="D18" s="162" t="s">
        <v>476</v>
      </c>
      <c r="E18" s="72">
        <v>101</v>
      </c>
    </row>
    <row r="19" spans="2:20" x14ac:dyDescent="0.25">
      <c r="B19" s="157" t="s">
        <v>477</v>
      </c>
      <c r="C19" s="161" t="s">
        <v>478</v>
      </c>
      <c r="D19" s="162" t="s">
        <v>479</v>
      </c>
      <c r="E19" s="72">
        <v>91</v>
      </c>
    </row>
    <row r="22" spans="2:20" x14ac:dyDescent="0.25">
      <c r="B22" s="171"/>
    </row>
    <row r="27" spans="2:20" ht="18.75" x14ac:dyDescent="0.3">
      <c r="B27" s="153" t="s">
        <v>523</v>
      </c>
      <c r="I27" s="153" t="s">
        <v>489</v>
      </c>
    </row>
    <row r="29" spans="2:20" x14ac:dyDescent="0.25">
      <c r="B29" s="10" t="s">
        <v>442</v>
      </c>
      <c r="C29" s="10" t="s">
        <v>443</v>
      </c>
      <c r="D29" s="10" t="s">
        <v>444</v>
      </c>
      <c r="E29" s="10" t="s">
        <v>493</v>
      </c>
      <c r="F29" s="10" t="s">
        <v>491</v>
      </c>
      <c r="G29" s="10" t="s">
        <v>485</v>
      </c>
      <c r="I29" s="13" t="s">
        <v>253</v>
      </c>
      <c r="J29" s="160"/>
      <c r="K29" s="160"/>
      <c r="L29" s="13" t="s">
        <v>249</v>
      </c>
      <c r="M29" s="160"/>
      <c r="N29" s="160"/>
      <c r="O29" s="13" t="s">
        <v>486</v>
      </c>
      <c r="P29" s="160"/>
      <c r="Q29" s="160"/>
      <c r="R29" s="13" t="s">
        <v>252</v>
      </c>
      <c r="S29" s="160"/>
      <c r="T29" s="160"/>
    </row>
    <row r="30" spans="2:20" x14ac:dyDescent="0.25">
      <c r="B30" s="157" t="s">
        <v>445</v>
      </c>
      <c r="C30" s="161" t="s">
        <v>480</v>
      </c>
      <c r="D30" s="162" t="s">
        <v>481</v>
      </c>
      <c r="E30" s="72">
        <v>111</v>
      </c>
      <c r="F30" s="164">
        <v>28065</v>
      </c>
      <c r="G30" s="165">
        <v>253</v>
      </c>
      <c r="I30" s="85" t="s">
        <v>216</v>
      </c>
      <c r="J30" s="85">
        <v>4</v>
      </c>
      <c r="K30" s="86">
        <v>6.25E-2</v>
      </c>
      <c r="L30" s="72" t="s">
        <v>216</v>
      </c>
      <c r="M30" s="72">
        <v>27</v>
      </c>
      <c r="N30" s="87">
        <v>0.12735849056603774</v>
      </c>
      <c r="O30" s="89" t="s">
        <v>216</v>
      </c>
      <c r="P30" s="89">
        <v>7</v>
      </c>
      <c r="Q30" s="90">
        <v>9.5890410958904104E-2</v>
      </c>
      <c r="R30" s="91" t="s">
        <v>216</v>
      </c>
      <c r="S30" s="91">
        <v>178</v>
      </c>
      <c r="T30" s="92">
        <v>0.04</v>
      </c>
    </row>
    <row r="31" spans="2:20" x14ac:dyDescent="0.25">
      <c r="B31" s="158">
        <v>1844</v>
      </c>
      <c r="C31" s="161" t="s">
        <v>448</v>
      </c>
      <c r="D31" s="162" t="s">
        <v>482</v>
      </c>
      <c r="E31" s="72">
        <v>17</v>
      </c>
      <c r="F31" s="164">
        <v>11488</v>
      </c>
      <c r="G31" s="165">
        <v>676</v>
      </c>
      <c r="I31" s="85" t="s">
        <v>226</v>
      </c>
      <c r="J31" s="85">
        <v>1</v>
      </c>
      <c r="K31" s="86">
        <v>1.5625E-2</v>
      </c>
      <c r="L31" s="72" t="s">
        <v>226</v>
      </c>
      <c r="M31" s="72">
        <v>29</v>
      </c>
      <c r="N31" s="87">
        <v>0.13679245283018868</v>
      </c>
      <c r="O31" s="89" t="s">
        <v>226</v>
      </c>
      <c r="P31" s="89">
        <v>7</v>
      </c>
      <c r="Q31" s="90">
        <v>9.5890410958904104E-2</v>
      </c>
      <c r="R31" s="91" t="s">
        <v>226</v>
      </c>
      <c r="S31" s="91">
        <v>1420</v>
      </c>
      <c r="T31" s="92">
        <v>0.28000000000000003</v>
      </c>
    </row>
    <row r="32" spans="2:20" x14ac:dyDescent="0.25">
      <c r="B32" s="157" t="s">
        <v>462</v>
      </c>
      <c r="C32" s="161" t="s">
        <v>463</v>
      </c>
      <c r="D32" s="162" t="s">
        <v>483</v>
      </c>
      <c r="E32" s="72">
        <v>231</v>
      </c>
      <c r="F32" s="164">
        <v>32703</v>
      </c>
      <c r="G32" s="165">
        <v>142</v>
      </c>
      <c r="I32" s="85" t="s">
        <v>222</v>
      </c>
      <c r="J32" s="85">
        <v>5</v>
      </c>
      <c r="K32" s="86">
        <v>7.8125E-2</v>
      </c>
      <c r="L32" s="72" t="s">
        <v>222</v>
      </c>
      <c r="M32" s="72">
        <v>44</v>
      </c>
      <c r="N32" s="87">
        <v>0.20754716981132076</v>
      </c>
      <c r="O32" s="89" t="s">
        <v>222</v>
      </c>
      <c r="P32" s="89">
        <v>18</v>
      </c>
      <c r="Q32" s="90">
        <v>0.24657534246575341</v>
      </c>
      <c r="R32" s="91" t="s">
        <v>222</v>
      </c>
      <c r="S32" s="91">
        <v>727</v>
      </c>
      <c r="T32" s="92">
        <v>0.14000000000000001</v>
      </c>
    </row>
    <row r="33" spans="2:20" x14ac:dyDescent="0.25">
      <c r="B33" s="157" t="s">
        <v>465</v>
      </c>
      <c r="C33" s="161" t="s">
        <v>466</v>
      </c>
      <c r="D33" s="162" t="s">
        <v>483</v>
      </c>
      <c r="E33" s="72">
        <v>42</v>
      </c>
      <c r="F33" s="164">
        <v>5279</v>
      </c>
      <c r="G33" s="165">
        <v>126</v>
      </c>
      <c r="I33" s="85" t="s">
        <v>219</v>
      </c>
      <c r="J33" s="85">
        <v>2</v>
      </c>
      <c r="K33" s="86">
        <v>3.125E-2</v>
      </c>
      <c r="L33" s="72" t="s">
        <v>219</v>
      </c>
      <c r="M33" s="72">
        <v>21</v>
      </c>
      <c r="N33" s="87">
        <v>9.9056603773584911E-2</v>
      </c>
      <c r="O33" s="89" t="s">
        <v>219</v>
      </c>
      <c r="P33" s="89">
        <v>6</v>
      </c>
      <c r="Q33" s="90">
        <v>8.2191780821917804E-2</v>
      </c>
      <c r="R33" s="91" t="s">
        <v>219</v>
      </c>
      <c r="S33" s="91">
        <v>831</v>
      </c>
      <c r="T33" s="92">
        <v>0.16</v>
      </c>
    </row>
    <row r="34" spans="2:20" x14ac:dyDescent="0.25">
      <c r="B34" s="157" t="s">
        <v>468</v>
      </c>
      <c r="C34" s="161" t="s">
        <v>469</v>
      </c>
      <c r="D34" s="162" t="s">
        <v>483</v>
      </c>
      <c r="E34" s="72">
        <v>55</v>
      </c>
      <c r="F34" s="164">
        <v>3383</v>
      </c>
      <c r="G34" s="165">
        <v>61</v>
      </c>
      <c r="I34" s="85" t="s">
        <v>214</v>
      </c>
      <c r="J34" s="85">
        <v>12</v>
      </c>
      <c r="K34" s="86">
        <v>0.1875</v>
      </c>
      <c r="L34" s="72" t="s">
        <v>214</v>
      </c>
      <c r="M34" s="72">
        <v>4</v>
      </c>
      <c r="N34" s="87">
        <v>1.8867924528301886E-2</v>
      </c>
      <c r="O34" s="89" t="s">
        <v>214</v>
      </c>
      <c r="P34" s="89">
        <v>3</v>
      </c>
      <c r="Q34" s="90">
        <v>4.1095890410958902E-2</v>
      </c>
      <c r="R34" s="91" t="s">
        <v>214</v>
      </c>
      <c r="S34" s="91">
        <v>186</v>
      </c>
      <c r="T34" s="92">
        <v>0.04</v>
      </c>
    </row>
    <row r="35" spans="2:20" x14ac:dyDescent="0.25">
      <c r="B35" s="159" t="s">
        <v>471</v>
      </c>
      <c r="C35" s="166" t="s">
        <v>472</v>
      </c>
      <c r="D35" s="167" t="s">
        <v>483</v>
      </c>
      <c r="E35" s="88">
        <v>64</v>
      </c>
      <c r="F35" s="168">
        <v>11146</v>
      </c>
      <c r="G35" s="169">
        <v>183</v>
      </c>
      <c r="I35" s="85" t="s">
        <v>212</v>
      </c>
      <c r="J35" s="85">
        <v>1</v>
      </c>
      <c r="K35" s="86">
        <v>1.5625E-2</v>
      </c>
      <c r="L35" s="72" t="s">
        <v>212</v>
      </c>
      <c r="M35" s="72">
        <v>7</v>
      </c>
      <c r="N35" s="87">
        <v>3.3018867924528301E-2</v>
      </c>
      <c r="O35" s="89" t="s">
        <v>212</v>
      </c>
      <c r="P35" s="89">
        <v>1</v>
      </c>
      <c r="Q35" s="90">
        <v>1.3698630136986301E-2</v>
      </c>
      <c r="R35" s="91" t="s">
        <v>212</v>
      </c>
      <c r="S35" s="91">
        <v>212</v>
      </c>
      <c r="T35" s="92">
        <v>0.04</v>
      </c>
    </row>
    <row r="36" spans="2:20" x14ac:dyDescent="0.25">
      <c r="B36" s="157" t="s">
        <v>474</v>
      </c>
      <c r="C36" s="161" t="s">
        <v>475</v>
      </c>
      <c r="D36" s="162" t="s">
        <v>483</v>
      </c>
      <c r="E36" s="72">
        <v>101</v>
      </c>
      <c r="F36" s="164">
        <v>7526</v>
      </c>
      <c r="G36" s="165">
        <v>75</v>
      </c>
      <c r="I36" s="85" t="s">
        <v>223</v>
      </c>
      <c r="J36" s="85">
        <v>1</v>
      </c>
      <c r="K36" s="86">
        <v>1.5625E-2</v>
      </c>
      <c r="L36" s="72" t="s">
        <v>223</v>
      </c>
      <c r="M36" s="72">
        <v>3</v>
      </c>
      <c r="N36" s="87">
        <v>1.4150943396226415E-2</v>
      </c>
      <c r="O36" s="89" t="s">
        <v>223</v>
      </c>
      <c r="P36" s="89">
        <v>1</v>
      </c>
      <c r="Q36" s="90">
        <v>1.3698630136986301E-2</v>
      </c>
      <c r="R36" s="91" t="s">
        <v>223</v>
      </c>
      <c r="S36" s="91">
        <v>141</v>
      </c>
      <c r="T36" s="92">
        <v>0.03</v>
      </c>
    </row>
    <row r="37" spans="2:20" x14ac:dyDescent="0.25">
      <c r="B37" s="157" t="s">
        <v>477</v>
      </c>
      <c r="C37" s="161" t="s">
        <v>478</v>
      </c>
      <c r="D37" s="162" t="s">
        <v>483</v>
      </c>
      <c r="E37" s="72">
        <v>91</v>
      </c>
      <c r="F37" s="164">
        <v>13295</v>
      </c>
      <c r="G37" s="165">
        <v>153</v>
      </c>
      <c r="I37" s="85" t="s">
        <v>217</v>
      </c>
      <c r="J37" s="85">
        <v>4</v>
      </c>
      <c r="K37" s="86">
        <v>6.25E-2</v>
      </c>
      <c r="L37" s="72" t="s">
        <v>217</v>
      </c>
      <c r="M37" s="72">
        <v>1</v>
      </c>
      <c r="N37" s="87">
        <v>4.7169811320754715E-3</v>
      </c>
      <c r="O37" s="89" t="s">
        <v>217</v>
      </c>
      <c r="P37" s="89">
        <v>0</v>
      </c>
      <c r="Q37" s="90">
        <v>0</v>
      </c>
      <c r="R37" s="91" t="s">
        <v>217</v>
      </c>
      <c r="S37" s="91">
        <v>20</v>
      </c>
      <c r="T37" s="92">
        <v>0</v>
      </c>
    </row>
    <row r="38" spans="2:20" x14ac:dyDescent="0.25">
      <c r="B38" s="62"/>
      <c r="C38" s="62"/>
      <c r="D38" s="62"/>
      <c r="E38" s="10">
        <f>SUM(E30:E37)</f>
        <v>712</v>
      </c>
      <c r="F38" s="170">
        <f>SUM(F30:F37)</f>
        <v>112885</v>
      </c>
      <c r="G38" s="170">
        <f>F38/E38</f>
        <v>158.54634831460675</v>
      </c>
      <c r="I38" s="85" t="s">
        <v>227</v>
      </c>
      <c r="J38" s="85">
        <v>0</v>
      </c>
      <c r="K38" s="86">
        <v>0</v>
      </c>
      <c r="L38" s="72" t="s">
        <v>227</v>
      </c>
      <c r="M38" s="72">
        <v>7</v>
      </c>
      <c r="N38" s="87">
        <v>3.3018867924528301E-2</v>
      </c>
      <c r="O38" s="89" t="s">
        <v>227</v>
      </c>
      <c r="P38" s="89">
        <v>2</v>
      </c>
      <c r="Q38" s="90">
        <v>2.7397260273972601E-2</v>
      </c>
      <c r="R38" s="91" t="s">
        <v>227</v>
      </c>
      <c r="S38" s="91">
        <v>57</v>
      </c>
      <c r="T38" s="92">
        <v>0.01</v>
      </c>
    </row>
    <row r="39" spans="2:20" x14ac:dyDescent="0.25">
      <c r="B39" s="155"/>
      <c r="C39" s="155"/>
      <c r="D39" s="155"/>
      <c r="E39" s="155"/>
      <c r="F39" s="156"/>
      <c r="G39" s="156"/>
      <c r="I39" s="85" t="s">
        <v>213</v>
      </c>
      <c r="J39" s="85">
        <v>9</v>
      </c>
      <c r="K39" s="86">
        <v>0.140625</v>
      </c>
      <c r="L39" s="72" t="s">
        <v>213</v>
      </c>
      <c r="M39" s="72">
        <v>42</v>
      </c>
      <c r="N39" s="87">
        <v>0.19811320754716982</v>
      </c>
      <c r="O39" s="89" t="s">
        <v>213</v>
      </c>
      <c r="P39" s="89">
        <v>12</v>
      </c>
      <c r="Q39" s="90">
        <v>0.16438356164383561</v>
      </c>
      <c r="R39" s="91" t="s">
        <v>213</v>
      </c>
      <c r="S39" s="91">
        <v>478</v>
      </c>
      <c r="T39" s="92">
        <v>0.09</v>
      </c>
    </row>
    <row r="40" spans="2:20" x14ac:dyDescent="0.25">
      <c r="B40" s="155"/>
      <c r="C40" s="155"/>
      <c r="D40" s="155"/>
      <c r="E40" s="155"/>
      <c r="F40" s="156"/>
      <c r="G40" s="156"/>
      <c r="I40" s="85" t="s">
        <v>220</v>
      </c>
      <c r="J40" s="85">
        <v>3</v>
      </c>
      <c r="K40" s="86">
        <v>4.6875E-2</v>
      </c>
      <c r="L40" s="72" t="s">
        <v>220</v>
      </c>
      <c r="M40" s="72">
        <v>1</v>
      </c>
      <c r="N40" s="87">
        <v>4.7169811320754715E-3</v>
      </c>
      <c r="O40" s="89" t="s">
        <v>220</v>
      </c>
      <c r="P40" s="89">
        <v>0</v>
      </c>
      <c r="Q40" s="90">
        <v>0</v>
      </c>
      <c r="R40" s="91" t="s">
        <v>220</v>
      </c>
      <c r="S40" s="91">
        <v>24</v>
      </c>
      <c r="T40" s="92">
        <v>0</v>
      </c>
    </row>
    <row r="41" spans="2:20" x14ac:dyDescent="0.25">
      <c r="I41" s="85" t="s">
        <v>221</v>
      </c>
      <c r="J41" s="85">
        <v>2</v>
      </c>
      <c r="K41" s="86">
        <v>3.125E-2</v>
      </c>
      <c r="L41" s="72" t="s">
        <v>221</v>
      </c>
      <c r="M41" s="72">
        <v>5</v>
      </c>
      <c r="N41" s="87">
        <v>2.358490566037736E-2</v>
      </c>
      <c r="O41" s="89" t="s">
        <v>221</v>
      </c>
      <c r="P41" s="89">
        <v>3</v>
      </c>
      <c r="Q41" s="90">
        <v>4.1095890410958902E-2</v>
      </c>
      <c r="R41" s="91" t="s">
        <v>221</v>
      </c>
      <c r="S41" s="91">
        <v>195</v>
      </c>
      <c r="T41" s="92">
        <v>0.04</v>
      </c>
    </row>
    <row r="42" spans="2:20" x14ac:dyDescent="0.25">
      <c r="I42" s="85" t="s">
        <v>215</v>
      </c>
      <c r="J42" s="85">
        <v>13</v>
      </c>
      <c r="K42" s="86">
        <v>0.203125</v>
      </c>
      <c r="L42" s="72" t="s">
        <v>215</v>
      </c>
      <c r="M42" s="72">
        <v>21</v>
      </c>
      <c r="N42" s="87">
        <v>9.9056603773584911E-2</v>
      </c>
      <c r="O42" s="89" t="s">
        <v>215</v>
      </c>
      <c r="P42" s="89">
        <v>10</v>
      </c>
      <c r="Q42" s="90">
        <v>0.13698630136986301</v>
      </c>
      <c r="R42" s="91" t="s">
        <v>215</v>
      </c>
      <c r="S42" s="91">
        <v>441</v>
      </c>
      <c r="T42" s="92">
        <v>0.09</v>
      </c>
    </row>
    <row r="43" spans="2:20" x14ac:dyDescent="0.25">
      <c r="I43" s="85" t="s">
        <v>228</v>
      </c>
      <c r="J43" s="85">
        <v>7</v>
      </c>
      <c r="K43" s="86">
        <v>0.109375</v>
      </c>
      <c r="L43" s="72" t="s">
        <v>228</v>
      </c>
      <c r="M43" s="72">
        <v>0</v>
      </c>
      <c r="N43" s="87">
        <v>0</v>
      </c>
      <c r="O43" s="89" t="s">
        <v>229</v>
      </c>
      <c r="P43" s="89">
        <v>3</v>
      </c>
      <c r="Q43" s="90">
        <v>4.1095890410958902E-2</v>
      </c>
      <c r="R43" s="91" t="s">
        <v>229</v>
      </c>
      <c r="S43" s="91">
        <v>150</v>
      </c>
      <c r="T43" s="92">
        <v>0.03</v>
      </c>
    </row>
    <row r="44" spans="2:20" x14ac:dyDescent="0.25">
      <c r="I44" s="85"/>
      <c r="J44" s="85">
        <v>64</v>
      </c>
      <c r="K44" s="86">
        <v>1</v>
      </c>
      <c r="L44" s="72"/>
      <c r="M44" s="72">
        <v>212</v>
      </c>
      <c r="N44" s="87">
        <v>1.0000000000000004</v>
      </c>
      <c r="O44" s="89"/>
      <c r="P44" s="89">
        <v>73</v>
      </c>
      <c r="Q44" s="90">
        <v>1.0000000000000002</v>
      </c>
      <c r="R44" s="91"/>
      <c r="S44" s="91">
        <v>5060</v>
      </c>
      <c r="T44" s="92">
        <v>1</v>
      </c>
    </row>
  </sheetData>
  <phoneticPr fontId="17" type="noConversion"/>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E57F-9A9E-484C-BDC5-8745F8328B53}">
  <dimension ref="A1:L93"/>
  <sheetViews>
    <sheetView zoomScale="80" zoomScaleNormal="80" workbookViewId="0">
      <selection activeCell="L18" sqref="L18"/>
    </sheetView>
  </sheetViews>
  <sheetFormatPr defaultColWidth="9.140625" defaultRowHeight="15" x14ac:dyDescent="0.25"/>
  <cols>
    <col min="1" max="1" width="4.42578125" style="2" customWidth="1"/>
    <col min="2" max="2" width="5.5703125" style="2" customWidth="1"/>
    <col min="3" max="3" width="29.140625" style="2" customWidth="1"/>
    <col min="4" max="4" width="66.5703125" style="2" bestFit="1" customWidth="1"/>
    <col min="5" max="5" width="11.140625" style="2" customWidth="1"/>
    <col min="6" max="6" width="10.7109375" style="2" customWidth="1"/>
    <col min="7" max="7" width="37.140625" style="2" customWidth="1"/>
    <col min="8" max="8" width="24.7109375" style="2" customWidth="1"/>
    <col min="9" max="9" width="36.5703125" style="2" customWidth="1"/>
    <col min="10" max="10" width="9.140625" style="2"/>
    <col min="11" max="11" width="19.85546875" style="2" customWidth="1"/>
    <col min="12" max="12" width="9.140625" style="2"/>
    <col min="13" max="13" width="9.5703125" style="2" customWidth="1"/>
    <col min="14" max="14" width="9.140625" style="2" customWidth="1"/>
    <col min="15" max="15" width="11" style="2" customWidth="1"/>
    <col min="16" max="16" width="5.140625" style="2" customWidth="1"/>
    <col min="17" max="17" width="18.85546875" style="2" customWidth="1"/>
    <col min="18" max="19" width="9.140625" style="2"/>
    <col min="20" max="20" width="22.42578125" style="2" customWidth="1"/>
    <col min="21" max="16384" width="9.140625" style="2"/>
  </cols>
  <sheetData>
    <row r="1" spans="1:9" ht="21" customHeight="1" x14ac:dyDescent="0.3">
      <c r="A1" s="192" t="s">
        <v>534</v>
      </c>
    </row>
    <row r="2" spans="1:9" ht="14.25" customHeight="1" x14ac:dyDescent="0.3">
      <c r="B2" s="1"/>
      <c r="H2" s="46"/>
    </row>
    <row r="3" spans="1:9" x14ac:dyDescent="0.25">
      <c r="B3" s="29" t="s">
        <v>295</v>
      </c>
      <c r="C3" s="30" t="s">
        <v>312</v>
      </c>
      <c r="D3" s="30" t="s">
        <v>301</v>
      </c>
      <c r="E3" s="30" t="s">
        <v>296</v>
      </c>
      <c r="F3" s="30" t="s">
        <v>297</v>
      </c>
      <c r="G3" s="30" t="s">
        <v>298</v>
      </c>
      <c r="H3" s="30" t="s">
        <v>303</v>
      </c>
      <c r="I3" s="30" t="s">
        <v>299</v>
      </c>
    </row>
    <row r="4" spans="1:9" x14ac:dyDescent="0.25">
      <c r="A4" s="2">
        <v>1</v>
      </c>
      <c r="B4" s="3">
        <v>44</v>
      </c>
      <c r="C4" s="13" t="s">
        <v>304</v>
      </c>
      <c r="D4" s="4" t="s">
        <v>60</v>
      </c>
      <c r="E4" s="5" t="s">
        <v>165</v>
      </c>
      <c r="F4" s="33" t="s">
        <v>214</v>
      </c>
      <c r="G4" s="11" t="s">
        <v>132</v>
      </c>
      <c r="H4" s="27"/>
      <c r="I4" s="8" t="s">
        <v>166</v>
      </c>
    </row>
    <row r="5" spans="1:9" x14ac:dyDescent="0.25">
      <c r="A5" s="2">
        <f>A4+1</f>
        <v>2</v>
      </c>
      <c r="B5" s="3">
        <v>1</v>
      </c>
      <c r="C5" s="13" t="s">
        <v>86</v>
      </c>
      <c r="D5" s="4" t="s">
        <v>0</v>
      </c>
      <c r="E5" s="5"/>
      <c r="F5" s="5"/>
      <c r="G5" s="6" t="s">
        <v>8</v>
      </c>
      <c r="H5" s="27"/>
      <c r="I5" s="8"/>
    </row>
    <row r="6" spans="1:9" x14ac:dyDescent="0.25">
      <c r="A6" s="2">
        <f t="shared" ref="A6:A69" si="0">A5+1</f>
        <v>3</v>
      </c>
      <c r="B6" s="21">
        <v>54</v>
      </c>
      <c r="C6" s="13" t="s">
        <v>181</v>
      </c>
      <c r="D6" s="4" t="s">
        <v>72</v>
      </c>
      <c r="E6" s="5" t="s">
        <v>225</v>
      </c>
      <c r="F6" s="33" t="s">
        <v>220</v>
      </c>
      <c r="G6" s="6" t="s">
        <v>8</v>
      </c>
      <c r="H6" s="27"/>
      <c r="I6" s="8"/>
    </row>
    <row r="7" spans="1:9" x14ac:dyDescent="0.25">
      <c r="A7" s="2">
        <f t="shared" si="0"/>
        <v>4</v>
      </c>
      <c r="B7" s="21">
        <v>32</v>
      </c>
      <c r="C7" s="13" t="s">
        <v>46</v>
      </c>
      <c r="D7" s="4" t="s">
        <v>47</v>
      </c>
      <c r="E7" s="5" t="s">
        <v>196</v>
      </c>
      <c r="F7" s="33" t="s">
        <v>214</v>
      </c>
      <c r="G7" s="11" t="s">
        <v>132</v>
      </c>
      <c r="H7" s="28" t="s">
        <v>322</v>
      </c>
      <c r="I7" s="8" t="s">
        <v>131</v>
      </c>
    </row>
    <row r="8" spans="1:9" x14ac:dyDescent="0.25">
      <c r="A8" s="2">
        <f t="shared" si="0"/>
        <v>5</v>
      </c>
      <c r="B8" s="3">
        <v>13</v>
      </c>
      <c r="C8" s="13" t="s">
        <v>17</v>
      </c>
      <c r="D8" s="4" t="s">
        <v>18</v>
      </c>
      <c r="E8" s="5" t="s">
        <v>200</v>
      </c>
      <c r="F8" s="33" t="s">
        <v>215</v>
      </c>
      <c r="G8" s="25" t="s">
        <v>308</v>
      </c>
      <c r="H8" s="27"/>
      <c r="I8" s="8" t="s">
        <v>97</v>
      </c>
    </row>
    <row r="9" spans="1:9" x14ac:dyDescent="0.25">
      <c r="A9" s="2">
        <f t="shared" si="0"/>
        <v>6</v>
      </c>
      <c r="B9" s="21">
        <v>33</v>
      </c>
      <c r="C9" s="13" t="s">
        <v>48</v>
      </c>
      <c r="D9" s="4" t="s">
        <v>40</v>
      </c>
      <c r="E9" s="5">
        <v>1560</v>
      </c>
      <c r="F9" s="33" t="s">
        <v>215</v>
      </c>
      <c r="G9" s="11" t="s">
        <v>134</v>
      </c>
      <c r="H9" s="27" t="s">
        <v>48</v>
      </c>
      <c r="I9" s="8" t="s">
        <v>135</v>
      </c>
    </row>
    <row r="10" spans="1:9" x14ac:dyDescent="0.25">
      <c r="A10" s="2">
        <f t="shared" si="0"/>
        <v>7</v>
      </c>
      <c r="B10" s="21">
        <v>47</v>
      </c>
      <c r="C10" s="13" t="s">
        <v>62</v>
      </c>
      <c r="D10" s="4" t="s">
        <v>33</v>
      </c>
      <c r="E10" s="5" t="s">
        <v>208</v>
      </c>
      <c r="F10" s="33" t="s">
        <v>215</v>
      </c>
      <c r="G10" s="11" t="s">
        <v>172</v>
      </c>
      <c r="H10" s="28" t="s">
        <v>294</v>
      </c>
      <c r="I10" s="8"/>
    </row>
    <row r="11" spans="1:9" x14ac:dyDescent="0.25">
      <c r="A11" s="2">
        <f t="shared" si="0"/>
        <v>8</v>
      </c>
      <c r="B11" s="3">
        <v>5</v>
      </c>
      <c r="C11" s="13" t="s">
        <v>5</v>
      </c>
      <c r="D11" s="32" t="s">
        <v>321</v>
      </c>
      <c r="E11" s="24" t="s">
        <v>257</v>
      </c>
      <c r="F11" s="33" t="s">
        <v>214</v>
      </c>
      <c r="G11" s="25" t="s">
        <v>307</v>
      </c>
      <c r="H11" s="28" t="s">
        <v>314</v>
      </c>
      <c r="I11" s="23" t="s">
        <v>320</v>
      </c>
    </row>
    <row r="12" spans="1:9" x14ac:dyDescent="0.25">
      <c r="A12" s="2">
        <f t="shared" si="0"/>
        <v>9</v>
      </c>
      <c r="B12" s="3">
        <v>9</v>
      </c>
      <c r="C12" s="13" t="s">
        <v>12</v>
      </c>
      <c r="D12" s="4" t="s">
        <v>13</v>
      </c>
      <c r="E12" s="5">
        <v>1590</v>
      </c>
      <c r="F12" s="33" t="s">
        <v>216</v>
      </c>
      <c r="G12" s="6" t="s">
        <v>8</v>
      </c>
      <c r="H12" s="27"/>
      <c r="I12" s="8"/>
    </row>
    <row r="13" spans="1:9" x14ac:dyDescent="0.25">
      <c r="A13" s="2">
        <f t="shared" si="0"/>
        <v>10</v>
      </c>
      <c r="B13" s="3">
        <v>10</v>
      </c>
      <c r="C13" s="13" t="s">
        <v>12</v>
      </c>
      <c r="D13" s="4" t="s">
        <v>14</v>
      </c>
      <c r="E13" s="5">
        <v>1590</v>
      </c>
      <c r="F13" s="33" t="s">
        <v>216</v>
      </c>
      <c r="G13" s="6" t="s">
        <v>8</v>
      </c>
      <c r="H13" s="27"/>
      <c r="I13" s="8"/>
    </row>
    <row r="14" spans="1:9" x14ac:dyDescent="0.25">
      <c r="A14" s="2">
        <f t="shared" si="0"/>
        <v>11</v>
      </c>
      <c r="B14" s="21">
        <v>26</v>
      </c>
      <c r="C14" s="13" t="s">
        <v>148</v>
      </c>
      <c r="D14" s="4" t="s">
        <v>39</v>
      </c>
      <c r="E14" s="5" t="s">
        <v>114</v>
      </c>
      <c r="F14" s="33" t="s">
        <v>213</v>
      </c>
      <c r="G14" s="11" t="s">
        <v>316</v>
      </c>
      <c r="H14" s="27"/>
      <c r="I14" s="8" t="s">
        <v>115</v>
      </c>
    </row>
    <row r="15" spans="1:9" x14ac:dyDescent="0.25">
      <c r="A15" s="2">
        <f t="shared" si="0"/>
        <v>12</v>
      </c>
      <c r="B15" s="21">
        <v>27</v>
      </c>
      <c r="C15" s="13" t="s">
        <v>148</v>
      </c>
      <c r="D15" s="4" t="s">
        <v>40</v>
      </c>
      <c r="E15" s="5" t="s">
        <v>117</v>
      </c>
      <c r="F15" s="33" t="s">
        <v>213</v>
      </c>
      <c r="G15" s="25" t="s">
        <v>116</v>
      </c>
      <c r="H15" s="27" t="s">
        <v>119</v>
      </c>
      <c r="I15" s="8" t="s">
        <v>118</v>
      </c>
    </row>
    <row r="16" spans="1:9" x14ac:dyDescent="0.25">
      <c r="A16" s="2">
        <f t="shared" si="0"/>
        <v>13</v>
      </c>
      <c r="B16" s="21">
        <v>37</v>
      </c>
      <c r="C16" s="13" t="s">
        <v>53</v>
      </c>
      <c r="D16" s="4" t="s">
        <v>54</v>
      </c>
      <c r="E16" s="5" t="s">
        <v>205</v>
      </c>
      <c r="F16" s="33" t="s">
        <v>215</v>
      </c>
      <c r="G16" s="11" t="s">
        <v>142</v>
      </c>
      <c r="H16" s="27" t="s">
        <v>144</v>
      </c>
      <c r="I16" s="8" t="s">
        <v>143</v>
      </c>
    </row>
    <row r="17" spans="1:9" x14ac:dyDescent="0.25">
      <c r="A17" s="2">
        <f t="shared" si="0"/>
        <v>14</v>
      </c>
      <c r="B17" s="21">
        <v>41</v>
      </c>
      <c r="C17" s="13" t="s">
        <v>53</v>
      </c>
      <c r="D17" s="4" t="s">
        <v>33</v>
      </c>
      <c r="E17" s="24" t="s">
        <v>206</v>
      </c>
      <c r="F17" s="33" t="s">
        <v>215</v>
      </c>
      <c r="G17" s="11" t="s">
        <v>122</v>
      </c>
      <c r="H17" s="27"/>
      <c r="I17" s="8" t="s">
        <v>156</v>
      </c>
    </row>
    <row r="18" spans="1:9" x14ac:dyDescent="0.25">
      <c r="A18" s="2">
        <f t="shared" si="0"/>
        <v>15</v>
      </c>
      <c r="B18" s="21">
        <v>18</v>
      </c>
      <c r="C18" s="13" t="s">
        <v>24</v>
      </c>
      <c r="D18" s="4" t="s">
        <v>25</v>
      </c>
      <c r="E18" s="5">
        <v>1488</v>
      </c>
      <c r="F18" s="33" t="s">
        <v>229</v>
      </c>
      <c r="G18" s="25" t="s">
        <v>103</v>
      </c>
      <c r="H18" s="27"/>
      <c r="I18" s="8" t="s">
        <v>102</v>
      </c>
    </row>
    <row r="19" spans="1:9" x14ac:dyDescent="0.25">
      <c r="A19" s="2">
        <f t="shared" si="0"/>
        <v>16</v>
      </c>
      <c r="B19" s="21">
        <v>59</v>
      </c>
      <c r="C19" s="10" t="s">
        <v>24</v>
      </c>
      <c r="D19" s="4" t="s">
        <v>78</v>
      </c>
      <c r="E19" s="5">
        <v>1488</v>
      </c>
      <c r="F19" s="33" t="s">
        <v>228</v>
      </c>
      <c r="G19" s="11" t="s">
        <v>188</v>
      </c>
      <c r="H19" s="27"/>
      <c r="I19" s="8" t="s">
        <v>189</v>
      </c>
    </row>
    <row r="20" spans="1:9" x14ac:dyDescent="0.25">
      <c r="A20" s="2">
        <f t="shared" si="0"/>
        <v>17</v>
      </c>
      <c r="B20" s="21">
        <v>35</v>
      </c>
      <c r="C20" s="13" t="s">
        <v>51</v>
      </c>
      <c r="D20" s="4" t="s">
        <v>40</v>
      </c>
      <c r="E20" s="5" t="s">
        <v>201</v>
      </c>
      <c r="F20" s="33" t="s">
        <v>216</v>
      </c>
      <c r="G20" s="6" t="s">
        <v>8</v>
      </c>
      <c r="H20" s="27"/>
      <c r="I20" s="8"/>
    </row>
    <row r="21" spans="1:9" x14ac:dyDescent="0.25">
      <c r="A21" s="2">
        <f t="shared" si="0"/>
        <v>18</v>
      </c>
      <c r="B21" s="21">
        <v>36</v>
      </c>
      <c r="C21" s="13" t="s">
        <v>51</v>
      </c>
      <c r="D21" s="4" t="s">
        <v>52</v>
      </c>
      <c r="E21" s="5" t="s">
        <v>201</v>
      </c>
      <c r="F21" s="33" t="s">
        <v>216</v>
      </c>
      <c r="G21" s="6" t="s">
        <v>8</v>
      </c>
      <c r="H21" s="27"/>
      <c r="I21" s="8"/>
    </row>
    <row r="22" spans="1:9" x14ac:dyDescent="0.25">
      <c r="A22" s="2">
        <f t="shared" si="0"/>
        <v>19</v>
      </c>
      <c r="B22" s="3">
        <v>14</v>
      </c>
      <c r="C22" s="13" t="s">
        <v>218</v>
      </c>
      <c r="D22" s="4" t="s">
        <v>141</v>
      </c>
      <c r="E22" s="5" t="s">
        <v>201</v>
      </c>
      <c r="F22" s="33" t="s">
        <v>219</v>
      </c>
      <c r="G22" s="6" t="s">
        <v>8</v>
      </c>
      <c r="H22" s="27"/>
      <c r="I22" s="8"/>
    </row>
    <row r="23" spans="1:9" x14ac:dyDescent="0.25">
      <c r="A23" s="2">
        <f t="shared" si="0"/>
        <v>20</v>
      </c>
      <c r="B23" s="21">
        <v>51</v>
      </c>
      <c r="C23" s="13" t="s">
        <v>67</v>
      </c>
      <c r="D23" s="4" t="s">
        <v>68</v>
      </c>
      <c r="E23" s="5">
        <v>1575</v>
      </c>
      <c r="F23" s="33" t="s">
        <v>221</v>
      </c>
      <c r="G23" s="11" t="s">
        <v>175</v>
      </c>
      <c r="H23" s="27"/>
      <c r="I23" s="8" t="s">
        <v>176</v>
      </c>
    </row>
    <row r="24" spans="1:9" x14ac:dyDescent="0.25">
      <c r="A24" s="2">
        <f t="shared" si="0"/>
        <v>21</v>
      </c>
      <c r="B24" s="21">
        <v>29</v>
      </c>
      <c r="C24" s="13" t="s">
        <v>32</v>
      </c>
      <c r="D24" s="4" t="s">
        <v>42</v>
      </c>
      <c r="E24" s="5" t="s">
        <v>124</v>
      </c>
      <c r="F24" s="33" t="s">
        <v>223</v>
      </c>
      <c r="G24" s="11" t="s">
        <v>122</v>
      </c>
      <c r="H24" s="27" t="s">
        <v>126</v>
      </c>
      <c r="I24" s="8" t="s">
        <v>125</v>
      </c>
    </row>
    <row r="25" spans="1:9" x14ac:dyDescent="0.25">
      <c r="A25" s="2">
        <f t="shared" si="0"/>
        <v>22</v>
      </c>
      <c r="B25" s="21">
        <v>20</v>
      </c>
      <c r="C25" s="13" t="s">
        <v>27</v>
      </c>
      <c r="D25" s="4" t="s">
        <v>34</v>
      </c>
      <c r="E25" s="5" t="s">
        <v>106</v>
      </c>
      <c r="F25" s="33" t="s">
        <v>214</v>
      </c>
      <c r="G25" s="11" t="s">
        <v>107</v>
      </c>
      <c r="H25" s="27" t="s">
        <v>195</v>
      </c>
      <c r="I25" s="8" t="s">
        <v>105</v>
      </c>
    </row>
    <row r="26" spans="1:9" x14ac:dyDescent="0.25">
      <c r="A26" s="2">
        <f t="shared" si="0"/>
        <v>23</v>
      </c>
      <c r="B26" s="21">
        <v>22</v>
      </c>
      <c r="C26" s="13" t="s">
        <v>29</v>
      </c>
      <c r="D26" s="4" t="s">
        <v>36</v>
      </c>
      <c r="E26" s="5" t="s">
        <v>202</v>
      </c>
      <c r="F26" s="33" t="s">
        <v>222</v>
      </c>
      <c r="G26" s="6" t="s">
        <v>8</v>
      </c>
      <c r="H26" s="27"/>
      <c r="I26" s="8"/>
    </row>
    <row r="27" spans="1:9" x14ac:dyDescent="0.25">
      <c r="A27" s="2">
        <f t="shared" si="0"/>
        <v>24</v>
      </c>
      <c r="B27" s="21">
        <v>30</v>
      </c>
      <c r="C27" s="13" t="s">
        <v>310</v>
      </c>
      <c r="D27" s="4" t="s">
        <v>43</v>
      </c>
      <c r="E27" s="5">
        <v>1519</v>
      </c>
      <c r="F27" s="33" t="s">
        <v>229</v>
      </c>
      <c r="G27" s="25" t="s">
        <v>306</v>
      </c>
      <c r="H27" s="27"/>
      <c r="I27" s="84" t="s">
        <v>128</v>
      </c>
    </row>
    <row r="28" spans="1:9" x14ac:dyDescent="0.25">
      <c r="A28" s="2">
        <f t="shared" si="0"/>
        <v>25</v>
      </c>
      <c r="B28" s="21">
        <v>55</v>
      </c>
      <c r="C28" s="13" t="s">
        <v>73</v>
      </c>
      <c r="D28" s="4" t="s">
        <v>74</v>
      </c>
      <c r="E28" s="24" t="s">
        <v>292</v>
      </c>
      <c r="F28" s="33" t="s">
        <v>215</v>
      </c>
      <c r="G28" s="6" t="s">
        <v>8</v>
      </c>
      <c r="H28" s="27"/>
      <c r="I28" s="8"/>
    </row>
    <row r="29" spans="1:9" x14ac:dyDescent="0.25">
      <c r="A29" s="2">
        <f t="shared" si="0"/>
        <v>26</v>
      </c>
      <c r="B29" s="36">
        <v>3</v>
      </c>
      <c r="C29" s="15" t="s">
        <v>237</v>
      </c>
      <c r="D29" s="37" t="s">
        <v>242</v>
      </c>
      <c r="E29" s="38" t="s">
        <v>243</v>
      </c>
      <c r="F29" s="39" t="s">
        <v>214</v>
      </c>
      <c r="G29" s="40" t="s">
        <v>122</v>
      </c>
      <c r="H29" s="41" t="s">
        <v>244</v>
      </c>
      <c r="I29" s="41" t="s">
        <v>242</v>
      </c>
    </row>
    <row r="30" spans="1:9" x14ac:dyDescent="0.25">
      <c r="A30" s="2">
        <f t="shared" si="0"/>
        <v>27</v>
      </c>
      <c r="B30" s="21">
        <v>48</v>
      </c>
      <c r="C30" s="13" t="s">
        <v>63</v>
      </c>
      <c r="D30" s="4" t="s">
        <v>64</v>
      </c>
      <c r="E30" s="5" t="s">
        <v>200</v>
      </c>
      <c r="F30" s="33" t="s">
        <v>214</v>
      </c>
      <c r="G30" s="6" t="s">
        <v>8</v>
      </c>
      <c r="H30" s="27"/>
      <c r="I30" s="8"/>
    </row>
    <row r="31" spans="1:9" x14ac:dyDescent="0.25">
      <c r="A31" s="2">
        <f t="shared" si="0"/>
        <v>28</v>
      </c>
      <c r="B31" s="21">
        <v>25</v>
      </c>
      <c r="C31" s="13" t="s">
        <v>31</v>
      </c>
      <c r="D31" s="4" t="s">
        <v>112</v>
      </c>
      <c r="E31" s="5" t="s">
        <v>247</v>
      </c>
      <c r="F31" s="33" t="s">
        <v>222</v>
      </c>
      <c r="G31" s="25" t="s">
        <v>246</v>
      </c>
      <c r="H31" s="27"/>
      <c r="I31" s="8" t="s">
        <v>245</v>
      </c>
    </row>
    <row r="32" spans="1:9" x14ac:dyDescent="0.25">
      <c r="A32" s="2">
        <f t="shared" si="0"/>
        <v>29</v>
      </c>
      <c r="B32" s="20">
        <v>11</v>
      </c>
      <c r="C32" s="10" t="s">
        <v>333</v>
      </c>
      <c r="D32" s="35" t="s">
        <v>334</v>
      </c>
      <c r="E32" s="35" t="s">
        <v>484</v>
      </c>
      <c r="F32" s="33" t="s">
        <v>222</v>
      </c>
      <c r="G32" s="12"/>
      <c r="H32" s="12"/>
      <c r="I32" s="12"/>
    </row>
    <row r="33" spans="1:9" x14ac:dyDescent="0.25">
      <c r="A33" s="2">
        <f t="shared" si="0"/>
        <v>30</v>
      </c>
      <c r="B33" s="20">
        <v>4</v>
      </c>
      <c r="C33" s="42" t="s">
        <v>324</v>
      </c>
      <c r="D33" s="43" t="s">
        <v>325</v>
      </c>
      <c r="E33" s="45">
        <v>1842</v>
      </c>
      <c r="F33" s="33" t="s">
        <v>222</v>
      </c>
      <c r="G33" s="82"/>
      <c r="H33" s="41"/>
      <c r="I33" s="41"/>
    </row>
    <row r="34" spans="1:9" x14ac:dyDescent="0.25">
      <c r="A34" s="2">
        <f t="shared" si="0"/>
        <v>31</v>
      </c>
      <c r="B34" s="20">
        <v>5</v>
      </c>
      <c r="C34" s="42" t="s">
        <v>324</v>
      </c>
      <c r="D34" s="43" t="s">
        <v>326</v>
      </c>
      <c r="E34" s="45">
        <v>1843</v>
      </c>
      <c r="F34" s="33" t="s">
        <v>222</v>
      </c>
      <c r="G34" s="41"/>
      <c r="H34" s="41"/>
      <c r="I34" s="41"/>
    </row>
    <row r="35" spans="1:9" x14ac:dyDescent="0.25">
      <c r="A35" s="2">
        <f t="shared" si="0"/>
        <v>32</v>
      </c>
      <c r="B35" s="20">
        <v>6</v>
      </c>
      <c r="C35" s="42" t="s">
        <v>324</v>
      </c>
      <c r="D35" s="43" t="s">
        <v>326</v>
      </c>
      <c r="E35" s="45" t="s">
        <v>495</v>
      </c>
      <c r="F35" s="33"/>
      <c r="G35" s="81"/>
      <c r="H35" s="41"/>
      <c r="I35" s="41"/>
    </row>
    <row r="36" spans="1:9" x14ac:dyDescent="0.25">
      <c r="A36" s="2">
        <f t="shared" si="0"/>
        <v>33</v>
      </c>
      <c r="B36" s="20">
        <v>7</v>
      </c>
      <c r="C36" s="42" t="s">
        <v>324</v>
      </c>
      <c r="D36" s="43" t="s">
        <v>441</v>
      </c>
      <c r="E36" s="45">
        <v>1843</v>
      </c>
      <c r="F36" s="33" t="s">
        <v>222</v>
      </c>
      <c r="G36" s="81"/>
      <c r="H36" s="41"/>
      <c r="I36" s="41"/>
    </row>
    <row r="37" spans="1:9" x14ac:dyDescent="0.25">
      <c r="A37" s="2">
        <f t="shared" si="0"/>
        <v>34</v>
      </c>
      <c r="B37" s="20">
        <v>8</v>
      </c>
      <c r="C37" s="42" t="s">
        <v>324</v>
      </c>
      <c r="D37" s="43" t="s">
        <v>335</v>
      </c>
      <c r="E37" s="45" t="s">
        <v>484</v>
      </c>
      <c r="F37" s="33" t="s">
        <v>222</v>
      </c>
      <c r="G37" s="41"/>
      <c r="H37" s="41"/>
      <c r="I37" s="41"/>
    </row>
    <row r="38" spans="1:9" x14ac:dyDescent="0.25">
      <c r="A38" s="2">
        <f t="shared" si="0"/>
        <v>35</v>
      </c>
      <c r="B38" s="21">
        <v>34</v>
      </c>
      <c r="C38" s="13" t="s">
        <v>49</v>
      </c>
      <c r="D38" s="4" t="s">
        <v>50</v>
      </c>
      <c r="E38" s="5" t="s">
        <v>137</v>
      </c>
      <c r="F38" s="33" t="s">
        <v>214</v>
      </c>
      <c r="G38" s="11" t="s">
        <v>138</v>
      </c>
      <c r="H38" s="27" t="s">
        <v>140</v>
      </c>
      <c r="I38" s="8" t="s">
        <v>139</v>
      </c>
    </row>
    <row r="39" spans="1:9" x14ac:dyDescent="0.25">
      <c r="A39" s="2">
        <f t="shared" si="0"/>
        <v>36</v>
      </c>
      <c r="B39" s="21">
        <v>38</v>
      </c>
      <c r="C39" s="13" t="s">
        <v>55</v>
      </c>
      <c r="D39" s="4" t="s">
        <v>50</v>
      </c>
      <c r="E39" s="5" t="s">
        <v>145</v>
      </c>
      <c r="F39" s="33" t="s">
        <v>214</v>
      </c>
      <c r="G39" s="11" t="s">
        <v>122</v>
      </c>
      <c r="H39" s="27" t="s">
        <v>147</v>
      </c>
      <c r="I39" s="8" t="s">
        <v>146</v>
      </c>
    </row>
    <row r="40" spans="1:9" x14ac:dyDescent="0.25">
      <c r="A40" s="2">
        <f t="shared" si="0"/>
        <v>37</v>
      </c>
      <c r="B40" s="21">
        <v>39</v>
      </c>
      <c r="C40" s="13" t="s">
        <v>56</v>
      </c>
      <c r="D40" s="4" t="s">
        <v>150</v>
      </c>
      <c r="E40" s="5" t="s">
        <v>151</v>
      </c>
      <c r="F40" s="33" t="s">
        <v>217</v>
      </c>
      <c r="G40" s="11" t="s">
        <v>122</v>
      </c>
      <c r="H40" s="27" t="s">
        <v>153</v>
      </c>
      <c r="I40" s="8" t="s">
        <v>152</v>
      </c>
    </row>
    <row r="41" spans="1:9" x14ac:dyDescent="0.25">
      <c r="A41" s="2">
        <f t="shared" si="0"/>
        <v>38</v>
      </c>
      <c r="B41" s="21">
        <v>40</v>
      </c>
      <c r="C41" s="13" t="s">
        <v>56</v>
      </c>
      <c r="D41" s="4" t="s">
        <v>57</v>
      </c>
      <c r="E41" s="5" t="s">
        <v>151</v>
      </c>
      <c r="F41" s="33" t="s">
        <v>217</v>
      </c>
      <c r="G41" s="11" t="s">
        <v>122</v>
      </c>
      <c r="H41" s="27" t="s">
        <v>153</v>
      </c>
      <c r="I41" s="8" t="s">
        <v>154</v>
      </c>
    </row>
    <row r="42" spans="1:9" x14ac:dyDescent="0.25">
      <c r="A42" s="2">
        <f t="shared" si="0"/>
        <v>39</v>
      </c>
      <c r="B42" s="21">
        <v>58</v>
      </c>
      <c r="C42" s="10" t="s">
        <v>76</v>
      </c>
      <c r="D42" s="4" t="s">
        <v>77</v>
      </c>
      <c r="E42" s="5" t="s">
        <v>187</v>
      </c>
      <c r="F42" s="33" t="s">
        <v>217</v>
      </c>
      <c r="G42" s="11" t="s">
        <v>122</v>
      </c>
      <c r="H42" s="27"/>
      <c r="I42" s="8" t="s">
        <v>186</v>
      </c>
    </row>
    <row r="43" spans="1:9" x14ac:dyDescent="0.25">
      <c r="A43" s="2">
        <f t="shared" si="0"/>
        <v>40</v>
      </c>
      <c r="B43" s="21">
        <v>46</v>
      </c>
      <c r="C43" s="13" t="s">
        <v>309</v>
      </c>
      <c r="D43" s="4" t="s">
        <v>43</v>
      </c>
      <c r="E43" s="5" t="s">
        <v>169</v>
      </c>
      <c r="F43" s="33" t="s">
        <v>229</v>
      </c>
      <c r="G43" s="25" t="s">
        <v>305</v>
      </c>
      <c r="H43" s="27"/>
      <c r="I43" s="8"/>
    </row>
    <row r="44" spans="1:9" x14ac:dyDescent="0.25">
      <c r="A44" s="2">
        <f t="shared" si="0"/>
        <v>41</v>
      </c>
      <c r="B44" s="3">
        <v>2</v>
      </c>
      <c r="C44" s="13" t="s">
        <v>4</v>
      </c>
      <c r="D44" s="22" t="s">
        <v>315</v>
      </c>
      <c r="E44" s="5"/>
      <c r="F44" s="33" t="s">
        <v>212</v>
      </c>
      <c r="G44" s="6" t="s">
        <v>8</v>
      </c>
      <c r="H44" s="27"/>
      <c r="I44" s="8"/>
    </row>
    <row r="45" spans="1:9" x14ac:dyDescent="0.25">
      <c r="A45" s="2">
        <f t="shared" si="0"/>
        <v>42</v>
      </c>
      <c r="B45" s="21">
        <v>53</v>
      </c>
      <c r="C45" s="13" t="s">
        <v>179</v>
      </c>
      <c r="D45" s="4" t="s">
        <v>71</v>
      </c>
      <c r="E45" s="5" t="s">
        <v>209</v>
      </c>
      <c r="F45" s="33" t="s">
        <v>229</v>
      </c>
      <c r="G45" s="11" t="s">
        <v>122</v>
      </c>
      <c r="H45" s="27"/>
      <c r="I45" s="8" t="s">
        <v>180</v>
      </c>
    </row>
    <row r="46" spans="1:9" x14ac:dyDescent="0.25">
      <c r="A46" s="2">
        <f t="shared" si="0"/>
        <v>43</v>
      </c>
      <c r="B46" s="21">
        <v>21</v>
      </c>
      <c r="C46" s="13" t="s">
        <v>28</v>
      </c>
      <c r="D46" s="4" t="s">
        <v>35</v>
      </c>
      <c r="E46" s="5" t="s">
        <v>198</v>
      </c>
      <c r="F46" s="33" t="s">
        <v>221</v>
      </c>
      <c r="G46" s="11" t="s">
        <v>199</v>
      </c>
      <c r="H46" s="28" t="s">
        <v>319</v>
      </c>
      <c r="I46" s="23" t="s">
        <v>258</v>
      </c>
    </row>
    <row r="47" spans="1:9" x14ac:dyDescent="0.25">
      <c r="A47" s="2">
        <f t="shared" si="0"/>
        <v>44</v>
      </c>
      <c r="B47" s="20">
        <v>13</v>
      </c>
      <c r="C47" s="10" t="s">
        <v>338</v>
      </c>
      <c r="D47" s="35" t="s">
        <v>411</v>
      </c>
      <c r="E47" s="12"/>
      <c r="F47" s="12"/>
      <c r="G47" s="12"/>
      <c r="H47" s="12"/>
      <c r="I47" s="12"/>
    </row>
    <row r="48" spans="1:9" x14ac:dyDescent="0.25">
      <c r="A48" s="2">
        <f t="shared" si="0"/>
        <v>45</v>
      </c>
      <c r="B48" s="21">
        <v>49</v>
      </c>
      <c r="C48" s="13" t="s">
        <v>65</v>
      </c>
      <c r="D48" s="4" t="s">
        <v>33</v>
      </c>
      <c r="E48" s="77">
        <v>1510</v>
      </c>
      <c r="F48" s="79" t="s">
        <v>229</v>
      </c>
      <c r="G48" s="11" t="s">
        <v>132</v>
      </c>
      <c r="H48" s="27"/>
      <c r="I48" s="8" t="s">
        <v>174</v>
      </c>
    </row>
    <row r="49" spans="1:9" x14ac:dyDescent="0.25">
      <c r="A49" s="2">
        <f t="shared" si="0"/>
        <v>46</v>
      </c>
      <c r="B49" s="21">
        <v>28</v>
      </c>
      <c r="C49" s="13" t="s">
        <v>120</v>
      </c>
      <c r="D49" s="4" t="s">
        <v>41</v>
      </c>
      <c r="E49" s="5" t="s">
        <v>121</v>
      </c>
      <c r="F49" s="33" t="s">
        <v>214</v>
      </c>
      <c r="G49" s="11" t="s">
        <v>122</v>
      </c>
      <c r="H49" s="27" t="s">
        <v>123</v>
      </c>
      <c r="I49" s="8" t="s">
        <v>41</v>
      </c>
    </row>
    <row r="50" spans="1:9" x14ac:dyDescent="0.25">
      <c r="A50" s="2">
        <f t="shared" si="0"/>
        <v>47</v>
      </c>
      <c r="B50" s="3">
        <v>15</v>
      </c>
      <c r="C50" s="13" t="s">
        <v>19</v>
      </c>
      <c r="D50" s="4" t="s">
        <v>20</v>
      </c>
      <c r="E50" s="5" t="s">
        <v>200</v>
      </c>
      <c r="F50" s="33" t="s">
        <v>215</v>
      </c>
      <c r="G50" s="6" t="s">
        <v>8</v>
      </c>
      <c r="H50" s="27"/>
      <c r="I50" s="8"/>
    </row>
    <row r="51" spans="1:9" x14ac:dyDescent="0.25">
      <c r="A51" s="2">
        <f t="shared" si="0"/>
        <v>48</v>
      </c>
      <c r="B51" s="21">
        <v>50</v>
      </c>
      <c r="C51" s="13" t="s">
        <v>66</v>
      </c>
      <c r="D51" s="4" t="s">
        <v>40</v>
      </c>
      <c r="E51" s="5" t="s">
        <v>201</v>
      </c>
      <c r="F51" s="33" t="s">
        <v>213</v>
      </c>
      <c r="G51" s="6" t="s">
        <v>8</v>
      </c>
      <c r="H51" s="27"/>
      <c r="I51" s="8"/>
    </row>
    <row r="52" spans="1:9" x14ac:dyDescent="0.25">
      <c r="A52" s="2">
        <f t="shared" si="0"/>
        <v>49</v>
      </c>
      <c r="B52" s="3">
        <v>4</v>
      </c>
      <c r="C52" s="13" t="s">
        <v>3</v>
      </c>
      <c r="D52" s="22" t="s">
        <v>302</v>
      </c>
      <c r="E52" s="5" t="s">
        <v>89</v>
      </c>
      <c r="F52" s="33" t="s">
        <v>213</v>
      </c>
      <c r="G52" s="11" t="s">
        <v>87</v>
      </c>
      <c r="H52" s="28" t="s">
        <v>8</v>
      </c>
      <c r="I52" s="8" t="s">
        <v>88</v>
      </c>
    </row>
    <row r="53" spans="1:9" x14ac:dyDescent="0.25">
      <c r="A53" s="2">
        <f t="shared" si="0"/>
        <v>50</v>
      </c>
      <c r="B53" s="21">
        <v>19</v>
      </c>
      <c r="C53" s="13" t="s">
        <v>26</v>
      </c>
      <c r="D53" s="4" t="s">
        <v>33</v>
      </c>
      <c r="E53" s="78" t="s">
        <v>104</v>
      </c>
      <c r="F53" s="80" t="s">
        <v>213</v>
      </c>
      <c r="G53" s="18" t="s">
        <v>251</v>
      </c>
      <c r="H53" s="27"/>
      <c r="I53" s="8" t="s">
        <v>33</v>
      </c>
    </row>
    <row r="54" spans="1:9" x14ac:dyDescent="0.25">
      <c r="A54" s="2">
        <f t="shared" si="0"/>
        <v>51</v>
      </c>
      <c r="B54" s="21">
        <v>42</v>
      </c>
      <c r="C54" s="13" t="s">
        <v>26</v>
      </c>
      <c r="D54" s="22" t="s">
        <v>256</v>
      </c>
      <c r="E54" s="5" t="s">
        <v>157</v>
      </c>
      <c r="F54" s="34" t="s">
        <v>213</v>
      </c>
      <c r="G54" s="11" t="s">
        <v>158</v>
      </c>
      <c r="H54" s="27"/>
      <c r="I54" s="23" t="s">
        <v>323</v>
      </c>
    </row>
    <row r="55" spans="1:9" x14ac:dyDescent="0.25">
      <c r="A55" s="2">
        <f t="shared" si="0"/>
        <v>52</v>
      </c>
      <c r="B55" s="21">
        <v>60</v>
      </c>
      <c r="C55" s="10" t="s">
        <v>26</v>
      </c>
      <c r="D55" s="4" t="s">
        <v>79</v>
      </c>
      <c r="E55" s="5" t="s">
        <v>191</v>
      </c>
      <c r="F55" s="33" t="s">
        <v>213</v>
      </c>
      <c r="G55" s="17" t="s">
        <v>122</v>
      </c>
      <c r="H55" s="27" t="s">
        <v>192</v>
      </c>
      <c r="I55" s="8" t="s">
        <v>186</v>
      </c>
    </row>
    <row r="56" spans="1:9" x14ac:dyDescent="0.25">
      <c r="A56" s="2">
        <f t="shared" si="0"/>
        <v>53</v>
      </c>
      <c r="B56" s="21">
        <v>52</v>
      </c>
      <c r="C56" s="13" t="s">
        <v>69</v>
      </c>
      <c r="D56" s="4" t="s">
        <v>70</v>
      </c>
      <c r="E56" s="5">
        <v>1632</v>
      </c>
      <c r="F56" s="33" t="s">
        <v>224</v>
      </c>
      <c r="G56" s="11" t="s">
        <v>177</v>
      </c>
      <c r="H56" s="27"/>
      <c r="I56" s="8"/>
    </row>
    <row r="57" spans="1:9" x14ac:dyDescent="0.25">
      <c r="A57" s="2">
        <f t="shared" si="0"/>
        <v>54</v>
      </c>
      <c r="B57" s="3">
        <v>3</v>
      </c>
      <c r="C57" s="13" t="s">
        <v>1</v>
      </c>
      <c r="D57" s="4" t="s">
        <v>2</v>
      </c>
      <c r="E57" s="5"/>
      <c r="F57" s="33" t="s">
        <v>213</v>
      </c>
      <c r="G57" s="6" t="s">
        <v>8</v>
      </c>
      <c r="H57" s="27"/>
      <c r="I57" s="8"/>
    </row>
    <row r="58" spans="1:9" x14ac:dyDescent="0.25">
      <c r="A58" s="2">
        <f t="shared" si="0"/>
        <v>55</v>
      </c>
      <c r="B58" s="3">
        <v>11</v>
      </c>
      <c r="C58" s="13" t="s">
        <v>318</v>
      </c>
      <c r="D58" s="4" t="s">
        <v>15</v>
      </c>
      <c r="E58" s="24" t="s">
        <v>200</v>
      </c>
      <c r="F58" s="33" t="s">
        <v>217</v>
      </c>
      <c r="G58" s="19" t="s">
        <v>259</v>
      </c>
      <c r="H58" s="27"/>
      <c r="I58" s="8"/>
    </row>
    <row r="59" spans="1:9" x14ac:dyDescent="0.25">
      <c r="A59" s="2">
        <f t="shared" si="0"/>
        <v>56</v>
      </c>
      <c r="B59" s="21">
        <v>31</v>
      </c>
      <c r="C59" s="13" t="s">
        <v>44</v>
      </c>
      <c r="D59" s="4" t="s">
        <v>45</v>
      </c>
      <c r="E59" s="5" t="s">
        <v>201</v>
      </c>
      <c r="F59" s="34" t="s">
        <v>219</v>
      </c>
      <c r="G59" s="25" t="s">
        <v>255</v>
      </c>
      <c r="H59" s="28" t="s">
        <v>254</v>
      </c>
      <c r="I59" s="8" t="s">
        <v>45</v>
      </c>
    </row>
    <row r="60" spans="1:9" x14ac:dyDescent="0.25">
      <c r="A60" s="2">
        <f t="shared" si="0"/>
        <v>57</v>
      </c>
      <c r="B60" s="20">
        <v>9</v>
      </c>
      <c r="C60" s="42" t="s">
        <v>327</v>
      </c>
      <c r="D60" s="43" t="s">
        <v>336</v>
      </c>
      <c r="E60" s="44"/>
      <c r="F60" s="41"/>
      <c r="G60" s="81"/>
      <c r="H60" s="41"/>
      <c r="I60" s="41"/>
    </row>
    <row r="61" spans="1:9" x14ac:dyDescent="0.25">
      <c r="A61" s="2">
        <f t="shared" si="0"/>
        <v>58</v>
      </c>
      <c r="B61" s="20">
        <v>10</v>
      </c>
      <c r="C61" s="42" t="s">
        <v>327</v>
      </c>
      <c r="D61" s="43" t="s">
        <v>336</v>
      </c>
      <c r="E61" s="44"/>
      <c r="F61" s="41"/>
      <c r="G61" s="41"/>
      <c r="H61" s="41"/>
      <c r="I61" s="41"/>
    </row>
    <row r="62" spans="1:9" x14ac:dyDescent="0.25">
      <c r="A62" s="2">
        <f t="shared" si="0"/>
        <v>59</v>
      </c>
      <c r="B62" s="21">
        <v>61</v>
      </c>
      <c r="C62" s="10" t="s">
        <v>80</v>
      </c>
      <c r="D62" s="4" t="s">
        <v>81</v>
      </c>
      <c r="E62" s="5">
        <v>1517</v>
      </c>
      <c r="F62" s="33" t="s">
        <v>213</v>
      </c>
      <c r="G62" s="11" t="s">
        <v>122</v>
      </c>
      <c r="H62" s="27"/>
      <c r="I62" s="8" t="s">
        <v>193</v>
      </c>
    </row>
    <row r="63" spans="1:9" x14ac:dyDescent="0.25">
      <c r="A63" s="2">
        <f t="shared" si="0"/>
        <v>60</v>
      </c>
      <c r="B63" s="20">
        <v>12</v>
      </c>
      <c r="C63" s="10" t="s">
        <v>80</v>
      </c>
      <c r="D63" s="35" t="s">
        <v>337</v>
      </c>
      <c r="E63" s="12"/>
      <c r="F63" s="12"/>
      <c r="G63" s="12"/>
      <c r="H63" s="12"/>
      <c r="I63" s="12"/>
    </row>
    <row r="64" spans="1:9" x14ac:dyDescent="0.25">
      <c r="A64" s="2">
        <f t="shared" si="0"/>
        <v>61</v>
      </c>
      <c r="B64" s="3">
        <v>45</v>
      </c>
      <c r="C64" s="13" t="s">
        <v>61</v>
      </c>
      <c r="D64" s="4" t="s">
        <v>168</v>
      </c>
      <c r="E64" s="5" t="s">
        <v>207</v>
      </c>
      <c r="F64" s="33" t="s">
        <v>229</v>
      </c>
      <c r="G64" s="11" t="s">
        <v>107</v>
      </c>
      <c r="H64" s="27"/>
      <c r="I64" s="8" t="s">
        <v>167</v>
      </c>
    </row>
    <row r="65" spans="1:9" x14ac:dyDescent="0.25">
      <c r="A65" s="2">
        <f t="shared" si="0"/>
        <v>62</v>
      </c>
      <c r="B65" s="36">
        <v>1</v>
      </c>
      <c r="C65" s="15" t="s">
        <v>236</v>
      </c>
      <c r="D65" s="37" t="s">
        <v>240</v>
      </c>
      <c r="E65" s="38" t="s">
        <v>238</v>
      </c>
      <c r="F65" s="39" t="s">
        <v>214</v>
      </c>
      <c r="G65" s="40" t="s">
        <v>122</v>
      </c>
      <c r="H65" s="41" t="s">
        <v>239</v>
      </c>
      <c r="I65" s="41" t="s">
        <v>241</v>
      </c>
    </row>
    <row r="66" spans="1:9" x14ac:dyDescent="0.25">
      <c r="A66" s="2">
        <f t="shared" si="0"/>
        <v>63</v>
      </c>
      <c r="B66" s="36">
        <v>2</v>
      </c>
      <c r="C66" s="15" t="s">
        <v>236</v>
      </c>
      <c r="D66" s="37" t="s">
        <v>240</v>
      </c>
      <c r="E66" s="38" t="s">
        <v>238</v>
      </c>
      <c r="F66" s="39" t="s">
        <v>214</v>
      </c>
      <c r="G66" s="40" t="s">
        <v>122</v>
      </c>
      <c r="H66" s="41" t="s">
        <v>239</v>
      </c>
      <c r="I66" s="41" t="s">
        <v>241</v>
      </c>
    </row>
    <row r="67" spans="1:9" x14ac:dyDescent="0.25">
      <c r="A67" s="2">
        <f t="shared" si="0"/>
        <v>64</v>
      </c>
      <c r="B67" s="21">
        <v>8</v>
      </c>
      <c r="C67" s="13" t="s">
        <v>311</v>
      </c>
      <c r="D67" s="4" t="s">
        <v>11</v>
      </c>
      <c r="E67" s="5" t="s">
        <v>95</v>
      </c>
      <c r="F67" s="33" t="s">
        <v>215</v>
      </c>
      <c r="G67" s="11" t="s">
        <v>87</v>
      </c>
      <c r="H67" s="27"/>
      <c r="I67" s="8" t="s">
        <v>94</v>
      </c>
    </row>
    <row r="68" spans="1:9" x14ac:dyDescent="0.25">
      <c r="A68" s="2">
        <f t="shared" si="0"/>
        <v>65</v>
      </c>
      <c r="B68" s="3">
        <v>12</v>
      </c>
      <c r="C68" s="13" t="s">
        <v>16</v>
      </c>
      <c r="D68" s="22" t="s">
        <v>317</v>
      </c>
      <c r="E68" s="5" t="s">
        <v>200</v>
      </c>
      <c r="F68" s="33" t="s">
        <v>215</v>
      </c>
      <c r="G68" s="6" t="s">
        <v>8</v>
      </c>
      <c r="H68" s="27"/>
      <c r="I68" s="8"/>
    </row>
    <row r="69" spans="1:9" x14ac:dyDescent="0.25">
      <c r="A69" s="2">
        <f t="shared" si="0"/>
        <v>66</v>
      </c>
      <c r="B69" s="21">
        <v>57</v>
      </c>
      <c r="C69" s="10" t="s">
        <v>16</v>
      </c>
      <c r="D69" s="4" t="s">
        <v>194</v>
      </c>
      <c r="E69" s="5">
        <v>1571</v>
      </c>
      <c r="F69" s="33" t="s">
        <v>215</v>
      </c>
      <c r="G69" s="11" t="s">
        <v>183</v>
      </c>
      <c r="H69" s="27"/>
      <c r="I69" s="8" t="s">
        <v>184</v>
      </c>
    </row>
    <row r="70" spans="1:9" s="172" customFormat="1" x14ac:dyDescent="0.25">
      <c r="A70" s="2">
        <f t="shared" ref="A70:A78" si="1">A69+1</f>
        <v>67</v>
      </c>
      <c r="B70" s="36">
        <v>14</v>
      </c>
      <c r="C70" s="15" t="s">
        <v>494</v>
      </c>
      <c r="D70" s="37"/>
      <c r="E70" s="38"/>
      <c r="F70" s="39"/>
      <c r="G70" s="40"/>
      <c r="H70" s="41"/>
      <c r="I70" s="41"/>
    </row>
    <row r="71" spans="1:9" x14ac:dyDescent="0.25">
      <c r="A71" s="2">
        <f t="shared" si="1"/>
        <v>68</v>
      </c>
      <c r="B71" s="3">
        <v>16</v>
      </c>
      <c r="C71" s="13" t="s">
        <v>21</v>
      </c>
      <c r="D71" s="4" t="s">
        <v>22</v>
      </c>
      <c r="E71" s="5">
        <v>1330</v>
      </c>
      <c r="F71" s="33" t="s">
        <v>220</v>
      </c>
      <c r="G71" s="11" t="s">
        <v>101</v>
      </c>
      <c r="H71" s="27" t="s">
        <v>100</v>
      </c>
      <c r="I71" s="8"/>
    </row>
    <row r="72" spans="1:9" x14ac:dyDescent="0.25">
      <c r="A72" s="2">
        <f t="shared" si="1"/>
        <v>69</v>
      </c>
      <c r="B72" s="21">
        <v>17</v>
      </c>
      <c r="C72" s="13" t="s">
        <v>21</v>
      </c>
      <c r="D72" s="4" t="s">
        <v>23</v>
      </c>
      <c r="E72" s="5">
        <v>1330</v>
      </c>
      <c r="F72" s="33" t="s">
        <v>220</v>
      </c>
      <c r="G72" s="11" t="s">
        <v>101</v>
      </c>
      <c r="H72" s="27"/>
      <c r="I72" s="8"/>
    </row>
    <row r="73" spans="1:9" x14ac:dyDescent="0.25">
      <c r="A73" s="2">
        <f t="shared" si="1"/>
        <v>70</v>
      </c>
      <c r="B73" s="3">
        <v>6</v>
      </c>
      <c r="C73" s="13" t="s">
        <v>8</v>
      </c>
      <c r="D73" s="4" t="s">
        <v>9</v>
      </c>
      <c r="E73" s="5"/>
      <c r="F73" s="33" t="s">
        <v>214</v>
      </c>
      <c r="G73" s="6" t="s">
        <v>8</v>
      </c>
      <c r="H73" s="27"/>
      <c r="I73" s="8"/>
    </row>
    <row r="74" spans="1:9" x14ac:dyDescent="0.25">
      <c r="A74" s="2">
        <f t="shared" si="1"/>
        <v>71</v>
      </c>
      <c r="B74" s="3">
        <v>43</v>
      </c>
      <c r="C74" s="13" t="s">
        <v>58</v>
      </c>
      <c r="D74" s="4" t="s">
        <v>59</v>
      </c>
      <c r="E74" s="5" t="s">
        <v>161</v>
      </c>
      <c r="F74" s="33" t="s">
        <v>215</v>
      </c>
      <c r="G74" s="11" t="s">
        <v>122</v>
      </c>
      <c r="H74" s="27" t="s">
        <v>163</v>
      </c>
      <c r="I74" s="8" t="s">
        <v>162</v>
      </c>
    </row>
    <row r="75" spans="1:9" x14ac:dyDescent="0.25">
      <c r="A75" s="2">
        <f t="shared" si="1"/>
        <v>72</v>
      </c>
      <c r="B75" s="3">
        <v>7</v>
      </c>
      <c r="C75" s="13" t="s">
        <v>10</v>
      </c>
      <c r="D75" s="26" t="s">
        <v>313</v>
      </c>
      <c r="E75" s="5" t="s">
        <v>197</v>
      </c>
      <c r="F75" s="33" t="s">
        <v>215</v>
      </c>
      <c r="G75" s="11" t="s">
        <v>91</v>
      </c>
      <c r="H75" s="27" t="s">
        <v>92</v>
      </c>
      <c r="I75" s="8" t="s">
        <v>93</v>
      </c>
    </row>
    <row r="76" spans="1:9" x14ac:dyDescent="0.25">
      <c r="A76" s="2">
        <f t="shared" si="1"/>
        <v>73</v>
      </c>
      <c r="B76" s="21">
        <v>56</v>
      </c>
      <c r="C76" s="15" t="s">
        <v>10</v>
      </c>
      <c r="D76" s="4" t="s">
        <v>75</v>
      </c>
      <c r="E76" s="5">
        <v>1580</v>
      </c>
      <c r="F76" s="33" t="s">
        <v>215</v>
      </c>
      <c r="G76" s="11" t="s">
        <v>182</v>
      </c>
      <c r="H76" s="27"/>
      <c r="I76" s="8" t="s">
        <v>75</v>
      </c>
    </row>
    <row r="77" spans="1:9" x14ac:dyDescent="0.25">
      <c r="A77" s="2">
        <f t="shared" si="1"/>
        <v>74</v>
      </c>
      <c r="B77" s="21">
        <v>24</v>
      </c>
      <c r="C77" s="13" t="s">
        <v>492</v>
      </c>
      <c r="D77" s="4" t="s">
        <v>38</v>
      </c>
      <c r="E77" s="5" t="s">
        <v>110</v>
      </c>
      <c r="F77" s="33" t="s">
        <v>222</v>
      </c>
      <c r="G77" s="25" t="s">
        <v>111</v>
      </c>
      <c r="H77" s="27"/>
      <c r="I77" s="83"/>
    </row>
    <row r="78" spans="1:9" x14ac:dyDescent="0.25">
      <c r="A78" s="2">
        <f t="shared" si="1"/>
        <v>75</v>
      </c>
      <c r="B78" s="21">
        <v>23</v>
      </c>
      <c r="C78" s="13" t="s">
        <v>203</v>
      </c>
      <c r="D78" s="4" t="s">
        <v>37</v>
      </c>
      <c r="E78" s="5" t="s">
        <v>204</v>
      </c>
      <c r="F78" s="33" t="s">
        <v>222</v>
      </c>
      <c r="G78" s="11" t="s">
        <v>108</v>
      </c>
      <c r="H78" s="27"/>
      <c r="I78" s="8" t="s">
        <v>109</v>
      </c>
    </row>
    <row r="87" spans="11:12" x14ac:dyDescent="0.25">
      <c r="K87" s="173"/>
    </row>
    <row r="88" spans="11:12" x14ac:dyDescent="0.25">
      <c r="K88" s="173"/>
    </row>
    <row r="89" spans="11:12" x14ac:dyDescent="0.25">
      <c r="K89" s="173"/>
    </row>
    <row r="90" spans="11:12" x14ac:dyDescent="0.25">
      <c r="K90" s="173"/>
    </row>
    <row r="91" spans="11:12" x14ac:dyDescent="0.25">
      <c r="K91" s="173"/>
    </row>
    <row r="92" spans="11:12" x14ac:dyDescent="0.25">
      <c r="K92" s="173"/>
      <c r="L92" s="173"/>
    </row>
    <row r="93" spans="11:12" x14ac:dyDescent="0.25">
      <c r="K93" s="173"/>
      <c r="L93" s="173"/>
    </row>
  </sheetData>
  <sortState xmlns:xlrd2="http://schemas.microsoft.com/office/spreadsheetml/2017/richdata2" ref="B4:I78">
    <sortCondition ref="C4:C78"/>
  </sortState>
  <pageMargins left="0.7" right="0.7" top="0.75" bottom="0.75" header="0.3" footer="0.3"/>
  <pageSetup paperSize="8" scale="7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E147-02A5-438D-AA51-BA7C1619182E}">
  <dimension ref="A1:L49"/>
  <sheetViews>
    <sheetView zoomScale="80" zoomScaleNormal="80" workbookViewId="0">
      <selection activeCell="R18" sqref="R18"/>
    </sheetView>
  </sheetViews>
  <sheetFormatPr defaultRowHeight="15" x14ac:dyDescent="0.25"/>
  <cols>
    <col min="1" max="1" width="4.42578125" customWidth="1"/>
    <col min="2" max="2" width="38.28515625" customWidth="1"/>
    <col min="3" max="3" width="40.28515625" bestFit="1" customWidth="1"/>
    <col min="4" max="4" width="17.5703125" customWidth="1"/>
    <col min="5" max="5" width="24.5703125" bestFit="1" customWidth="1"/>
    <col min="6" max="6" width="11.42578125" bestFit="1" customWidth="1"/>
    <col min="7" max="7" width="14.42578125" bestFit="1" customWidth="1"/>
    <col min="12" max="12" width="22.5703125" customWidth="1"/>
    <col min="17" max="17" width="20.28515625" bestFit="1" customWidth="1"/>
  </cols>
  <sheetData>
    <row r="1" spans="1:12" ht="18.75" x14ac:dyDescent="0.3">
      <c r="A1" s="192" t="s">
        <v>535</v>
      </c>
    </row>
    <row r="2" spans="1:12" ht="15.75" customHeight="1" x14ac:dyDescent="0.3">
      <c r="A2" s="1"/>
    </row>
    <row r="3" spans="1:12" ht="18.75" x14ac:dyDescent="0.3">
      <c r="A3" s="188" t="s">
        <v>521</v>
      </c>
    </row>
    <row r="4" spans="1:12" ht="18.75" x14ac:dyDescent="0.3">
      <c r="B4" s="153"/>
    </row>
    <row r="5" spans="1:12" x14ac:dyDescent="0.25">
      <c r="B5" s="47" t="s">
        <v>251</v>
      </c>
      <c r="C5" s="51" t="s">
        <v>529</v>
      </c>
      <c r="D5" s="51"/>
      <c r="E5" s="51"/>
      <c r="F5" s="51"/>
      <c r="G5" s="51"/>
      <c r="H5" s="52"/>
      <c r="I5" s="53"/>
      <c r="J5" s="53"/>
      <c r="K5" s="53"/>
      <c r="L5" s="54"/>
    </row>
    <row r="6" spans="1:12" x14ac:dyDescent="0.25">
      <c r="B6" s="48" t="s">
        <v>341</v>
      </c>
      <c r="C6" s="48" t="s">
        <v>340</v>
      </c>
      <c r="D6" s="48" t="s">
        <v>351</v>
      </c>
      <c r="E6" s="48" t="s">
        <v>371</v>
      </c>
      <c r="F6" s="48" t="s">
        <v>342</v>
      </c>
      <c r="G6" s="48" t="s">
        <v>346</v>
      </c>
      <c r="H6" s="55" t="s">
        <v>347</v>
      </c>
      <c r="I6" s="56"/>
      <c r="J6" s="56"/>
      <c r="K6" s="56"/>
      <c r="L6" s="57"/>
    </row>
    <row r="7" spans="1:12" x14ac:dyDescent="0.25">
      <c r="B7" s="49" t="s">
        <v>344</v>
      </c>
      <c r="C7" s="49" t="s">
        <v>343</v>
      </c>
      <c r="D7" s="49" t="s">
        <v>352</v>
      </c>
      <c r="E7" s="49" t="s">
        <v>400</v>
      </c>
      <c r="F7" s="190" t="s">
        <v>345</v>
      </c>
      <c r="G7" s="49">
        <v>1845</v>
      </c>
      <c r="H7" s="58" t="s">
        <v>348</v>
      </c>
      <c r="I7" s="56"/>
      <c r="J7" s="56"/>
      <c r="K7" s="56"/>
      <c r="L7" s="57"/>
    </row>
    <row r="8" spans="1:12" x14ac:dyDescent="0.25">
      <c r="B8" s="49" t="s">
        <v>349</v>
      </c>
      <c r="C8" s="49" t="s">
        <v>350</v>
      </c>
      <c r="D8" s="49" t="s">
        <v>352</v>
      </c>
      <c r="E8" s="49" t="s">
        <v>365</v>
      </c>
      <c r="F8" s="190" t="s">
        <v>353</v>
      </c>
      <c r="G8" s="49">
        <v>1895</v>
      </c>
      <c r="H8" s="58" t="s">
        <v>354</v>
      </c>
      <c r="I8" s="56"/>
      <c r="J8" s="56"/>
      <c r="K8" s="56"/>
      <c r="L8" s="57"/>
    </row>
    <row r="9" spans="1:12" x14ac:dyDescent="0.25">
      <c r="B9" s="49" t="s">
        <v>338</v>
      </c>
      <c r="C9" s="49" t="s">
        <v>412</v>
      </c>
      <c r="D9" s="49" t="s">
        <v>356</v>
      </c>
      <c r="E9" s="49" t="s">
        <v>365</v>
      </c>
      <c r="F9" s="190" t="s">
        <v>357</v>
      </c>
      <c r="G9" s="49">
        <v>1895</v>
      </c>
      <c r="H9" s="58" t="s">
        <v>358</v>
      </c>
      <c r="I9" s="56"/>
      <c r="J9" s="56"/>
      <c r="K9" s="56"/>
      <c r="L9" s="57"/>
    </row>
    <row r="10" spans="1:12" x14ac:dyDescent="0.25">
      <c r="B10" s="49" t="s">
        <v>359</v>
      </c>
      <c r="C10" s="49" t="s">
        <v>360</v>
      </c>
      <c r="D10" s="49" t="s">
        <v>213</v>
      </c>
      <c r="E10" s="49" t="s">
        <v>365</v>
      </c>
      <c r="F10" s="190" t="s">
        <v>363</v>
      </c>
      <c r="G10" s="49">
        <v>1868</v>
      </c>
      <c r="H10" s="58" t="s">
        <v>358</v>
      </c>
      <c r="I10" s="56"/>
      <c r="J10" s="56"/>
      <c r="K10" s="56"/>
      <c r="L10" s="57"/>
    </row>
    <row r="11" spans="1:12" x14ac:dyDescent="0.25">
      <c r="B11" s="49" t="s">
        <v>361</v>
      </c>
      <c r="C11" s="49" t="s">
        <v>362</v>
      </c>
      <c r="D11" s="49" t="s">
        <v>352</v>
      </c>
      <c r="E11" s="49" t="s">
        <v>365</v>
      </c>
      <c r="F11" s="190">
        <v>1506</v>
      </c>
      <c r="G11" s="49">
        <v>1846</v>
      </c>
      <c r="H11" s="58" t="s">
        <v>509</v>
      </c>
      <c r="I11" s="56"/>
      <c r="J11" s="56"/>
      <c r="K11" s="56"/>
      <c r="L11" s="57"/>
    </row>
    <row r="12" spans="1:12" x14ac:dyDescent="0.25">
      <c r="B12" s="49" t="s">
        <v>26</v>
      </c>
      <c r="C12" s="49" t="s">
        <v>364</v>
      </c>
      <c r="D12" s="49" t="s">
        <v>213</v>
      </c>
      <c r="E12" s="49" t="s">
        <v>365</v>
      </c>
      <c r="F12" s="190" t="s">
        <v>367</v>
      </c>
      <c r="G12" s="49">
        <v>1868</v>
      </c>
      <c r="H12" s="58" t="s">
        <v>358</v>
      </c>
      <c r="I12" s="56"/>
      <c r="J12" s="56"/>
      <c r="K12" s="56"/>
      <c r="L12" s="57"/>
    </row>
    <row r="13" spans="1:12" x14ac:dyDescent="0.25">
      <c r="B13" s="49" t="s">
        <v>361</v>
      </c>
      <c r="C13" s="49" t="s">
        <v>369</v>
      </c>
      <c r="D13" s="49" t="s">
        <v>352</v>
      </c>
      <c r="E13" s="49" t="s">
        <v>379</v>
      </c>
      <c r="F13" s="190">
        <v>1525</v>
      </c>
      <c r="G13" s="49">
        <v>1903</v>
      </c>
      <c r="H13" s="58" t="s">
        <v>510</v>
      </c>
      <c r="I13" s="56"/>
      <c r="J13" s="56"/>
      <c r="K13" s="56"/>
      <c r="L13" s="57"/>
    </row>
    <row r="14" spans="1:12" x14ac:dyDescent="0.25">
      <c r="B14" s="49" t="s">
        <v>361</v>
      </c>
      <c r="C14" s="49" t="s">
        <v>380</v>
      </c>
      <c r="D14" s="49" t="s">
        <v>352</v>
      </c>
      <c r="E14" s="49" t="s">
        <v>381</v>
      </c>
      <c r="F14" s="190">
        <v>1506</v>
      </c>
      <c r="G14" s="49">
        <v>1846</v>
      </c>
      <c r="H14" s="58" t="s">
        <v>510</v>
      </c>
      <c r="I14" s="56"/>
      <c r="J14" s="56"/>
      <c r="K14" s="56"/>
      <c r="L14" s="57"/>
    </row>
    <row r="15" spans="1:12" x14ac:dyDescent="0.25">
      <c r="B15" s="49" t="s">
        <v>361</v>
      </c>
      <c r="C15" s="49" t="s">
        <v>33</v>
      </c>
      <c r="D15" s="49" t="s">
        <v>352</v>
      </c>
      <c r="E15" s="49" t="s">
        <v>382</v>
      </c>
      <c r="F15" s="190">
        <v>1503</v>
      </c>
      <c r="G15" s="49">
        <v>1846</v>
      </c>
      <c r="H15" s="58" t="s">
        <v>510</v>
      </c>
      <c r="I15" s="56"/>
      <c r="J15" s="56"/>
      <c r="K15" s="56"/>
      <c r="L15" s="57"/>
    </row>
    <row r="16" spans="1:12" x14ac:dyDescent="0.25">
      <c r="B16" s="49" t="s">
        <v>26</v>
      </c>
      <c r="C16" s="49" t="s">
        <v>383</v>
      </c>
      <c r="D16" s="49" t="s">
        <v>213</v>
      </c>
      <c r="E16" s="49" t="s">
        <v>384</v>
      </c>
      <c r="F16" s="190" t="s">
        <v>385</v>
      </c>
      <c r="G16" s="49">
        <v>1894</v>
      </c>
      <c r="H16" s="58" t="s">
        <v>386</v>
      </c>
      <c r="I16" s="56"/>
      <c r="J16" s="56"/>
      <c r="K16" s="56"/>
      <c r="L16" s="57"/>
    </row>
    <row r="17" spans="2:12" x14ac:dyDescent="0.25">
      <c r="B17" s="49" t="s">
        <v>361</v>
      </c>
      <c r="C17" s="49" t="s">
        <v>392</v>
      </c>
      <c r="D17" s="49" t="s">
        <v>352</v>
      </c>
      <c r="E17" s="49" t="s">
        <v>393</v>
      </c>
      <c r="F17" s="190">
        <v>1497</v>
      </c>
      <c r="G17" s="49">
        <v>1846</v>
      </c>
      <c r="H17" s="58" t="s">
        <v>358</v>
      </c>
      <c r="I17" s="56"/>
      <c r="J17" s="56"/>
      <c r="K17" s="56"/>
      <c r="L17" s="57"/>
    </row>
    <row r="18" spans="2:12" x14ac:dyDescent="0.25">
      <c r="B18" s="49" t="s">
        <v>394</v>
      </c>
      <c r="C18" s="49" t="s">
        <v>33</v>
      </c>
      <c r="D18" s="49" t="s">
        <v>355</v>
      </c>
      <c r="E18" s="49" t="s">
        <v>396</v>
      </c>
      <c r="F18" s="190" t="s">
        <v>395</v>
      </c>
      <c r="G18" s="49">
        <v>1845</v>
      </c>
      <c r="H18" s="58" t="s">
        <v>511</v>
      </c>
      <c r="I18" s="56"/>
      <c r="J18" s="56"/>
      <c r="K18" s="56"/>
      <c r="L18" s="57"/>
    </row>
    <row r="19" spans="2:12" x14ac:dyDescent="0.25">
      <c r="B19" s="49" t="s">
        <v>148</v>
      </c>
      <c r="C19" s="49" t="s">
        <v>403</v>
      </c>
      <c r="D19" s="49" t="s">
        <v>212</v>
      </c>
      <c r="E19" s="49" t="s">
        <v>402</v>
      </c>
      <c r="F19" s="190" t="s">
        <v>201</v>
      </c>
      <c r="G19" s="49">
        <v>1851</v>
      </c>
      <c r="H19" s="58" t="s">
        <v>508</v>
      </c>
      <c r="I19" s="56"/>
      <c r="J19" s="56"/>
      <c r="K19" s="56"/>
      <c r="L19" s="57"/>
    </row>
    <row r="20" spans="2:12" x14ac:dyDescent="0.25">
      <c r="B20" s="49" t="s">
        <v>394</v>
      </c>
      <c r="C20" s="49" t="s">
        <v>397</v>
      </c>
      <c r="D20" s="49" t="s">
        <v>398</v>
      </c>
      <c r="E20" s="49" t="s">
        <v>401</v>
      </c>
      <c r="F20" s="190" t="s">
        <v>399</v>
      </c>
      <c r="G20" s="49">
        <v>1845</v>
      </c>
      <c r="H20" s="58" t="s">
        <v>511</v>
      </c>
      <c r="I20" s="56"/>
      <c r="J20" s="56"/>
      <c r="K20" s="56"/>
      <c r="L20" s="57"/>
    </row>
    <row r="21" spans="2:12" x14ac:dyDescent="0.25">
      <c r="B21" s="49" t="s">
        <v>404</v>
      </c>
      <c r="C21" s="49" t="s">
        <v>406</v>
      </c>
      <c r="D21" s="49" t="s">
        <v>219</v>
      </c>
      <c r="E21" s="49" t="s">
        <v>366</v>
      </c>
      <c r="F21" s="190" t="s">
        <v>405</v>
      </c>
      <c r="G21" s="49">
        <v>1928</v>
      </c>
      <c r="H21" s="58" t="s">
        <v>407</v>
      </c>
      <c r="I21" s="56"/>
      <c r="J21" s="56"/>
      <c r="K21" s="56"/>
      <c r="L21" s="57"/>
    </row>
    <row r="22" spans="2:12" x14ac:dyDescent="0.25">
      <c r="B22" s="50" t="s">
        <v>324</v>
      </c>
      <c r="C22" s="50" t="s">
        <v>410</v>
      </c>
      <c r="D22" s="50" t="s">
        <v>408</v>
      </c>
      <c r="E22" s="50" t="s">
        <v>409</v>
      </c>
      <c r="F22" s="191">
        <v>1843</v>
      </c>
      <c r="G22" s="50">
        <v>1943</v>
      </c>
      <c r="H22" s="59"/>
      <c r="I22" s="60"/>
      <c r="J22" s="60"/>
      <c r="K22" s="60"/>
      <c r="L22" s="61"/>
    </row>
    <row r="24" spans="2:12" x14ac:dyDescent="0.25">
      <c r="B24" s="110" t="s">
        <v>524</v>
      </c>
      <c r="C24" s="199" t="s">
        <v>526</v>
      </c>
      <c r="D24" s="111"/>
      <c r="E24" s="111"/>
      <c r="F24" s="111"/>
      <c r="G24" s="111"/>
      <c r="H24" s="111"/>
      <c r="I24" s="111"/>
      <c r="J24" s="111"/>
      <c r="K24" s="111"/>
      <c r="L24" s="112"/>
    </row>
    <row r="25" spans="2:12" x14ac:dyDescent="0.25">
      <c r="B25" s="113" t="s">
        <v>341</v>
      </c>
      <c r="C25" s="114" t="s">
        <v>340</v>
      </c>
      <c r="D25" s="114" t="s">
        <v>351</v>
      </c>
      <c r="E25" s="114" t="s">
        <v>371</v>
      </c>
      <c r="F25" s="114" t="s">
        <v>342</v>
      </c>
      <c r="G25" s="114" t="s">
        <v>346</v>
      </c>
      <c r="H25" s="114" t="s">
        <v>347</v>
      </c>
      <c r="I25" s="115"/>
      <c r="J25" s="115"/>
      <c r="K25" s="115"/>
      <c r="L25" s="116"/>
    </row>
    <row r="26" spans="2:12" x14ac:dyDescent="0.25">
      <c r="B26" s="91" t="s">
        <v>361</v>
      </c>
      <c r="C26" s="91" t="s">
        <v>370</v>
      </c>
      <c r="D26" s="91" t="s">
        <v>223</v>
      </c>
      <c r="E26" s="91" t="s">
        <v>372</v>
      </c>
      <c r="F26" s="91">
        <v>1503</v>
      </c>
      <c r="G26" s="91">
        <v>1955</v>
      </c>
      <c r="H26" s="91" t="s">
        <v>358</v>
      </c>
      <c r="I26" s="91"/>
      <c r="J26" s="91"/>
      <c r="K26" s="91"/>
      <c r="L26" s="91"/>
    </row>
    <row r="28" spans="2:12" x14ac:dyDescent="0.25">
      <c r="B28" s="117" t="s">
        <v>373</v>
      </c>
      <c r="C28" s="198" t="s">
        <v>527</v>
      </c>
      <c r="D28" s="118"/>
      <c r="E28" s="118"/>
      <c r="F28" s="118"/>
      <c r="G28" s="118"/>
      <c r="H28" s="118"/>
      <c r="I28" s="118"/>
      <c r="J28" s="118"/>
      <c r="K28" s="118"/>
      <c r="L28" s="119"/>
    </row>
    <row r="29" spans="2:12" x14ac:dyDescent="0.25">
      <c r="B29" s="120" t="s">
        <v>341</v>
      </c>
      <c r="C29" s="121" t="s">
        <v>340</v>
      </c>
      <c r="D29" s="121" t="s">
        <v>351</v>
      </c>
      <c r="E29" s="121" t="s">
        <v>371</v>
      </c>
      <c r="F29" s="121" t="s">
        <v>342</v>
      </c>
      <c r="G29" s="121" t="s">
        <v>346</v>
      </c>
      <c r="H29" s="121" t="s">
        <v>347</v>
      </c>
      <c r="I29" s="122"/>
      <c r="J29" s="122"/>
      <c r="K29" s="122"/>
      <c r="L29" s="123"/>
    </row>
    <row r="30" spans="2:12" x14ac:dyDescent="0.25">
      <c r="B30" s="174" t="s">
        <v>80</v>
      </c>
      <c r="C30" s="174" t="s">
        <v>375</v>
      </c>
      <c r="D30" s="174" t="s">
        <v>355</v>
      </c>
      <c r="E30" s="174" t="s">
        <v>374</v>
      </c>
      <c r="F30" s="174">
        <v>1525</v>
      </c>
      <c r="G30" s="174">
        <v>1970</v>
      </c>
      <c r="H30" s="174" t="s">
        <v>377</v>
      </c>
      <c r="I30" s="174"/>
      <c r="J30" s="174"/>
      <c r="K30" s="174"/>
      <c r="L30" s="174"/>
    </row>
    <row r="32" spans="2:12" x14ac:dyDescent="0.25">
      <c r="B32" s="124" t="s">
        <v>391</v>
      </c>
      <c r="C32" s="200" t="s">
        <v>528</v>
      </c>
      <c r="D32" s="125"/>
      <c r="E32" s="125"/>
      <c r="F32" s="125"/>
      <c r="G32" s="125"/>
      <c r="H32" s="125"/>
      <c r="I32" s="125"/>
      <c r="J32" s="125"/>
      <c r="K32" s="125"/>
      <c r="L32" s="126"/>
    </row>
    <row r="33" spans="1:12" x14ac:dyDescent="0.25">
      <c r="B33" s="127" t="s">
        <v>341</v>
      </c>
      <c r="C33" s="128" t="s">
        <v>340</v>
      </c>
      <c r="D33" s="128" t="s">
        <v>351</v>
      </c>
      <c r="E33" s="128" t="s">
        <v>371</v>
      </c>
      <c r="F33" s="128" t="s">
        <v>342</v>
      </c>
      <c r="G33" s="128" t="s">
        <v>346</v>
      </c>
      <c r="H33" s="128" t="s">
        <v>347</v>
      </c>
      <c r="I33" s="129"/>
      <c r="J33" s="129"/>
      <c r="K33" s="129"/>
      <c r="L33" s="130"/>
    </row>
    <row r="34" spans="1:12" x14ac:dyDescent="0.25">
      <c r="B34" s="175" t="s">
        <v>361</v>
      </c>
      <c r="C34" s="175" t="s">
        <v>376</v>
      </c>
      <c r="D34" s="175" t="s">
        <v>223</v>
      </c>
      <c r="E34" s="175" t="s">
        <v>374</v>
      </c>
      <c r="F34" s="175" t="s">
        <v>378</v>
      </c>
      <c r="G34" s="175"/>
      <c r="H34" s="175" t="s">
        <v>358</v>
      </c>
      <c r="I34" s="175"/>
      <c r="J34" s="175"/>
      <c r="K34" s="175"/>
      <c r="L34" s="175"/>
    </row>
    <row r="36" spans="1:12" x14ac:dyDescent="0.25">
      <c r="B36" s="131" t="s">
        <v>387</v>
      </c>
      <c r="C36" s="132" t="s">
        <v>525</v>
      </c>
      <c r="D36" s="132"/>
      <c r="E36" s="132"/>
      <c r="F36" s="132"/>
      <c r="G36" s="132"/>
      <c r="H36" s="132"/>
      <c r="I36" s="132"/>
      <c r="J36" s="132"/>
      <c r="K36" s="132"/>
      <c r="L36" s="133"/>
    </row>
    <row r="37" spans="1:12" x14ac:dyDescent="0.25">
      <c r="B37" s="134" t="s">
        <v>341</v>
      </c>
      <c r="C37" s="135" t="s">
        <v>340</v>
      </c>
      <c r="D37" s="135" t="s">
        <v>351</v>
      </c>
      <c r="E37" s="135" t="s">
        <v>371</v>
      </c>
      <c r="F37" s="135" t="s">
        <v>342</v>
      </c>
      <c r="G37" s="135" t="s">
        <v>346</v>
      </c>
      <c r="H37" s="135" t="s">
        <v>347</v>
      </c>
      <c r="I37" s="136"/>
      <c r="J37" s="136"/>
      <c r="K37" s="136"/>
      <c r="L37" s="137"/>
    </row>
    <row r="38" spans="1:12" x14ac:dyDescent="0.25">
      <c r="B38" s="72" t="s">
        <v>338</v>
      </c>
      <c r="C38" s="72" t="s">
        <v>388</v>
      </c>
      <c r="D38" s="72" t="s">
        <v>356</v>
      </c>
      <c r="E38" s="72" t="s">
        <v>389</v>
      </c>
      <c r="F38" s="72" t="s">
        <v>390</v>
      </c>
      <c r="G38" s="72">
        <v>1909</v>
      </c>
      <c r="H38" s="72" t="s">
        <v>368</v>
      </c>
      <c r="I38" s="72"/>
      <c r="J38" s="72"/>
      <c r="K38" s="72"/>
      <c r="L38" s="72"/>
    </row>
    <row r="41" spans="1:12" ht="18.75" x14ac:dyDescent="0.3">
      <c r="A41" s="189" t="s">
        <v>522</v>
      </c>
      <c r="B41" s="14"/>
    </row>
    <row r="43" spans="1:12" x14ac:dyDescent="0.25">
      <c r="A43" s="3">
        <v>62</v>
      </c>
      <c r="B43" s="10" t="s">
        <v>82</v>
      </c>
      <c r="C43" s="35" t="s">
        <v>328</v>
      </c>
      <c r="D43" s="7">
        <v>5</v>
      </c>
      <c r="E43" s="7">
        <v>5</v>
      </c>
    </row>
    <row r="44" spans="1:12" x14ac:dyDescent="0.25">
      <c r="A44" s="3">
        <v>63</v>
      </c>
      <c r="B44" s="10" t="s">
        <v>82</v>
      </c>
      <c r="C44" s="35" t="s">
        <v>329</v>
      </c>
      <c r="D44" s="7">
        <v>3</v>
      </c>
      <c r="E44" s="7">
        <v>3</v>
      </c>
    </row>
    <row r="45" spans="1:12" x14ac:dyDescent="0.25">
      <c r="A45" s="3">
        <v>64</v>
      </c>
      <c r="B45" s="10" t="s">
        <v>83</v>
      </c>
      <c r="C45" s="35" t="s">
        <v>330</v>
      </c>
      <c r="D45" s="7">
        <v>12</v>
      </c>
      <c r="E45" s="7">
        <v>15</v>
      </c>
    </row>
    <row r="46" spans="1:12" x14ac:dyDescent="0.25">
      <c r="A46" s="3">
        <v>65</v>
      </c>
      <c r="B46" s="10" t="s">
        <v>268</v>
      </c>
      <c r="C46" s="12" t="s">
        <v>84</v>
      </c>
      <c r="D46" s="7">
        <v>6</v>
      </c>
      <c r="E46" s="7">
        <v>10</v>
      </c>
    </row>
    <row r="47" spans="1:12" x14ac:dyDescent="0.25">
      <c r="A47" s="3">
        <v>66</v>
      </c>
      <c r="B47" s="10" t="s">
        <v>85</v>
      </c>
      <c r="C47" s="35" t="s">
        <v>331</v>
      </c>
      <c r="D47" s="7">
        <v>69</v>
      </c>
      <c r="E47" s="7">
        <v>6</v>
      </c>
    </row>
    <row r="48" spans="1:12" x14ac:dyDescent="0.25">
      <c r="A48" s="3">
        <v>67</v>
      </c>
      <c r="B48" s="10" t="s">
        <v>332</v>
      </c>
      <c r="C48" s="12" t="s">
        <v>45</v>
      </c>
      <c r="D48" s="7">
        <v>16</v>
      </c>
      <c r="E48" s="7">
        <v>10</v>
      </c>
    </row>
    <row r="49" spans="1:5" x14ac:dyDescent="0.25">
      <c r="A49" s="62"/>
      <c r="B49" s="62"/>
      <c r="C49" s="62"/>
      <c r="D49" s="109">
        <v>113</v>
      </c>
      <c r="E49" s="10">
        <v>9</v>
      </c>
    </row>
  </sheetData>
  <hyperlinks>
    <hyperlink ref="C28" r:id="rId1" display="https://www.nationalgallery.org.uk/media/24271/immunity_from_seizure_the-credit-suisse-exhibition-michelangelo-sebastiano.pdf" xr:uid="{B1C9AE1D-E8D7-4111-BCE7-A2AD5F2F03E0}"/>
    <hyperlink ref="C24" r:id="rId2" display="https://www.clarkart.edu/artpiece/detail/head-of-a-young-man" xr:uid="{62C6CF12-6F79-4059-B371-B6F5A65B04B2}"/>
    <hyperlink ref="C32" r:id="rId3" display="https://www.metmuseum.org/art/collection/search/459211" xr:uid="{E6FC2042-376C-46B7-8670-67854C1520B2}"/>
  </hyperlinks>
  <pageMargins left="0.7" right="0.7" top="0.75" bottom="0.75" header="0.3" footer="0.3"/>
  <pageSetup paperSize="9" orientation="portrait" horizontalDpi="4294967293"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 Christie's+ summary</vt:lpstr>
      <vt:lpstr>ii. Christie's+ price</vt:lpstr>
      <vt:lpstr>iii. Christie's+ size</vt:lpstr>
      <vt:lpstr>iv. Comparative tables</vt:lpstr>
      <vt:lpstr> v. All paintings by artist</vt:lpstr>
      <vt:lpstr>vi. Drawings sculptures</vt:lpstr>
      <vt:lpstr>'iv. Comparative tables'!_ftn1</vt:lpstr>
      <vt:lpstr>'iv. Comparative tables'!_ftn2</vt:lpstr>
      <vt:lpstr>'iv. Comparative tables'!_ftn3</vt:lpstr>
      <vt:lpstr>'iv. Comparative tables'!_ftn4</vt:lpstr>
      <vt:lpstr>'iv. Comparative tables'!_ftn5</vt:lpstr>
      <vt:lpstr>'iv. Comparative tables'!_Hlk483656437</vt:lpstr>
      <vt:lpstr>'iv. Comparative tables'!_Hlk483656488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David Adelman</cp:lastModifiedBy>
  <dcterms:created xsi:type="dcterms:W3CDTF">2017-03-16T17:52:28Z</dcterms:created>
  <dcterms:modified xsi:type="dcterms:W3CDTF">2022-04-18T11:29:51Z</dcterms:modified>
</cp:coreProperties>
</file>