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PhD Project\Thesis\Chapter 3 - Spruce\Results\Supplemental Data Sets\Supplemental Data Set 9 - RNAseq Alignment Stats\"/>
    </mc:Choice>
  </mc:AlternateContent>
  <xr:revisionPtr revIDLastSave="0" documentId="13_ncr:1_{DA84BD0A-80B9-405E-93EE-FB405029DFAB}" xr6:coauthVersionLast="45" xr6:coauthVersionMax="45" xr10:uidLastSave="{00000000-0000-0000-0000-000000000000}"/>
  <bookViews>
    <workbookView xWindow="-120" yWindow="-120" windowWidth="29040" windowHeight="15840" xr2:uid="{00000000-000D-0000-FFFF-FFFF00000000}"/>
  </bookViews>
  <sheets>
    <sheet name="Info Sheet" sheetId="2" r:id="rId1"/>
    <sheet name="Read Stat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1" l="1"/>
  <c r="H43" i="1" l="1"/>
  <c r="I43" i="1"/>
  <c r="J43" i="1"/>
  <c r="K43" i="1"/>
  <c r="H44" i="1"/>
  <c r="I44" i="1"/>
  <c r="J44" i="1"/>
  <c r="K44" i="1"/>
  <c r="H45" i="1"/>
  <c r="K45" i="1"/>
  <c r="F45" i="1"/>
  <c r="F44" i="1"/>
  <c r="F43" i="1"/>
  <c r="H42" i="1"/>
  <c r="I42" i="1"/>
  <c r="J42" i="1"/>
  <c r="K42" i="1"/>
  <c r="F42" i="1"/>
  <c r="G7" i="1" l="1"/>
  <c r="L7" i="1" s="1"/>
  <c r="G8" i="1"/>
  <c r="L8" i="1" s="1"/>
  <c r="G10" i="1"/>
  <c r="L10" i="1" s="1"/>
  <c r="G11" i="1"/>
  <c r="L11" i="1" s="1"/>
  <c r="G12" i="1"/>
  <c r="L12" i="1" s="1"/>
  <c r="G14" i="1"/>
  <c r="L14" i="1" s="1"/>
  <c r="G13" i="1"/>
  <c r="L13" i="1" s="1"/>
  <c r="G34" i="1"/>
  <c r="L34" i="1" s="1"/>
  <c r="G35" i="1"/>
  <c r="L35" i="1" s="1"/>
  <c r="G36" i="1"/>
  <c r="L36" i="1" s="1"/>
  <c r="G37" i="1"/>
  <c r="L37" i="1" s="1"/>
  <c r="G38" i="1"/>
  <c r="L38" i="1" s="1"/>
  <c r="G3" i="1"/>
  <c r="L3" i="1" s="1"/>
  <c r="G15" i="1"/>
  <c r="L15" i="1" s="1"/>
  <c r="G39" i="1"/>
  <c r="L39" i="1" s="1"/>
  <c r="G22" i="1"/>
  <c r="L22" i="1" s="1"/>
  <c r="G41" i="1"/>
  <c r="L41" i="1" s="1"/>
  <c r="G23" i="1"/>
  <c r="L23" i="1" s="1"/>
  <c r="G24" i="1"/>
  <c r="L24" i="1" s="1"/>
  <c r="G25" i="1"/>
  <c r="L25" i="1" s="1"/>
  <c r="G4" i="1"/>
  <c r="L4" i="1" s="1"/>
  <c r="G16" i="1"/>
  <c r="L16" i="1" s="1"/>
  <c r="G26" i="1"/>
  <c r="L26" i="1" s="1"/>
  <c r="G27" i="1"/>
  <c r="L27" i="1" s="1"/>
  <c r="G28" i="1"/>
  <c r="L28" i="1" s="1"/>
  <c r="G29" i="1"/>
  <c r="L29" i="1" s="1"/>
  <c r="G30" i="1"/>
  <c r="L30" i="1" s="1"/>
  <c r="G31" i="1"/>
  <c r="L31" i="1" s="1"/>
  <c r="G5" i="1"/>
  <c r="L5" i="1" s="1"/>
  <c r="G17" i="1"/>
  <c r="L17" i="1" s="1"/>
  <c r="G32" i="1"/>
  <c r="L32" i="1" s="1"/>
  <c r="G33" i="1"/>
  <c r="L33" i="1" s="1"/>
  <c r="G18" i="1"/>
  <c r="L18" i="1" s="1"/>
  <c r="G19" i="1"/>
  <c r="L19" i="1" s="1"/>
  <c r="G20" i="1"/>
  <c r="L20" i="1" s="1"/>
  <c r="G21" i="1"/>
  <c r="L21" i="1" s="1"/>
  <c r="G9" i="1"/>
  <c r="L9" i="1" s="1"/>
  <c r="G40" i="1"/>
  <c r="G6" i="1"/>
  <c r="L6" i="1" s="1"/>
  <c r="G43" i="1" l="1"/>
  <c r="G42" i="1"/>
  <c r="L2" i="1"/>
  <c r="G44" i="1"/>
  <c r="G45" i="1"/>
  <c r="L40" i="1"/>
  <c r="L43" i="1" l="1"/>
  <c r="L44" i="1"/>
  <c r="L42" i="1"/>
</calcChain>
</file>

<file path=xl/sharedStrings.xml><?xml version="1.0" encoding="utf-8"?>
<sst xmlns="http://schemas.openxmlformats.org/spreadsheetml/2006/main" count="249" uniqueCount="84">
  <si>
    <t>Pre-treatment</t>
  </si>
  <si>
    <t>Challenge</t>
  </si>
  <si>
    <t>Time post Challenge</t>
  </si>
  <si>
    <t>10a</t>
  </si>
  <si>
    <t>11a</t>
  </si>
  <si>
    <t>12a</t>
  </si>
  <si>
    <t>17a</t>
  </si>
  <si>
    <t>18a</t>
  </si>
  <si>
    <t>19a</t>
  </si>
  <si>
    <t>1a</t>
  </si>
  <si>
    <t>1b</t>
  </si>
  <si>
    <t>20a</t>
  </si>
  <si>
    <t>25b</t>
  </si>
  <si>
    <t>26b</t>
  </si>
  <si>
    <t>27b</t>
  </si>
  <si>
    <t>28b</t>
  </si>
  <si>
    <t>29b</t>
  </si>
  <si>
    <t>2a</t>
  </si>
  <si>
    <t>2b</t>
  </si>
  <si>
    <t>30b</t>
  </si>
  <si>
    <t>32a</t>
  </si>
  <si>
    <t>32b</t>
  </si>
  <si>
    <t>33a</t>
  </si>
  <si>
    <t>34a</t>
  </si>
  <si>
    <t>35a</t>
  </si>
  <si>
    <t>3a</t>
  </si>
  <si>
    <t>3b</t>
  </si>
  <si>
    <t>40a</t>
  </si>
  <si>
    <t>41a</t>
  </si>
  <si>
    <t>42a</t>
  </si>
  <si>
    <t>43a</t>
  </si>
  <si>
    <t>48a</t>
  </si>
  <si>
    <t>49a</t>
  </si>
  <si>
    <t>4a</t>
  </si>
  <si>
    <t>4b</t>
  </si>
  <si>
    <t>50a</t>
  </si>
  <si>
    <t>51a</t>
  </si>
  <si>
    <t>5b</t>
  </si>
  <si>
    <t>6b</t>
  </si>
  <si>
    <t>7b</t>
  </si>
  <si>
    <t>8b</t>
  </si>
  <si>
    <t>9a</t>
  </si>
  <si>
    <t>31b</t>
  </si>
  <si>
    <r>
      <t xml:space="preserve">% of bases </t>
    </r>
    <r>
      <rPr>
        <b/>
        <sz val="11"/>
        <color rgb="FF000000"/>
        <rFont val="Calibri"/>
        <family val="2"/>
      </rPr>
      <t>≥</t>
    </r>
    <r>
      <rPr>
        <b/>
        <sz val="11"/>
        <color rgb="FF000000"/>
        <rFont val="Calibri"/>
        <family val="2"/>
        <scheme val="minor"/>
      </rPr>
      <t xml:space="preserve"> Q20</t>
    </r>
  </si>
  <si>
    <t>% GC content</t>
  </si>
  <si>
    <t>Number of uniquely aligned read pairs</t>
  </si>
  <si>
    <t>Water</t>
  </si>
  <si>
    <t>NA</t>
  </si>
  <si>
    <t>24 hrs</t>
  </si>
  <si>
    <t>1 wk</t>
  </si>
  <si>
    <t>3 hrs</t>
  </si>
  <si>
    <t>4 wks</t>
  </si>
  <si>
    <t>6 hrs</t>
  </si>
  <si>
    <t>MeJA</t>
  </si>
  <si>
    <t>Average</t>
  </si>
  <si>
    <t>Min</t>
  </si>
  <si>
    <t>Max</t>
  </si>
  <si>
    <t>Total</t>
  </si>
  <si>
    <t xml:space="preserve">Background Information </t>
  </si>
  <si>
    <t>Description</t>
  </si>
  <si>
    <t>Column Header</t>
  </si>
  <si>
    <t xml:space="preserve">Column Information </t>
  </si>
  <si>
    <t>% of bases ≥ Q20</t>
  </si>
  <si>
    <t>Water or methyl jasmonate (MeJA) - pre-treatment solutions sprayed across all above-ground tissues.</t>
  </si>
  <si>
    <t>Water or methyl jasmonate (MeJA) - challenge treatment painted onto the bark of the first internode four weeks after pre-treatment.</t>
  </si>
  <si>
    <t>RNA sample number. Each sample consisted of RNA extracted from the bark of the first internode of a single seedling.</t>
  </si>
  <si>
    <t>Number of read pairs provided by BGI.</t>
  </si>
  <si>
    <t>Total number of bases from across all reads.</t>
  </si>
  <si>
    <t>Percentage of sequenced bases which had a phred quality score of 20 or greater</t>
  </si>
  <si>
    <t>Percentage of sequenced read pairs which mapped to only one location in the spruce reference transcriptome.</t>
  </si>
  <si>
    <t>The percentage of sequenced bases which were guanine and cytosine.</t>
  </si>
  <si>
    <t>% of raw read pairs aligned and not multi mapping</t>
  </si>
  <si>
    <t>Number of clean raw read pairs</t>
  </si>
  <si>
    <t>Number of clean raw bases</t>
  </si>
  <si>
    <t>Time post challenge</t>
  </si>
  <si>
    <t>Time post pre-treatment</t>
  </si>
  <si>
    <t>Number of clean raw reads</t>
  </si>
  <si>
    <t>Sample number</t>
  </si>
  <si>
    <t xml:space="preserve">Number of 150 bp reads provided by BGI. Note - all reads part of a pair as 150 bp paired-end sequencing was performed. </t>
  </si>
  <si>
    <r>
      <t>This dataset contains statistics relating to the raw reads of the 40 RNA samples sequenced in this study. Also provided in this dataset are statistics associated with the reads which were successfully aligned to the Norway spruce reference transcriptome (Mageroy et al</t>
    </r>
    <r>
      <rPr>
        <i/>
        <sz val="11"/>
        <color theme="1"/>
        <rFont val="Calibri"/>
        <family val="2"/>
        <scheme val="minor"/>
      </rPr>
      <t xml:space="preserve">., </t>
    </r>
    <r>
      <rPr>
        <sz val="11"/>
        <color theme="1"/>
        <rFont val="Calibri"/>
        <family val="2"/>
        <scheme val="minor"/>
      </rPr>
      <t xml:space="preserve">2020b) and subsequently used for differential expression analysis. </t>
    </r>
  </si>
  <si>
    <t>Timepoint at which seedling was harvested after the challenge treatment. NA indicates that the tree used for the mRNA sample was only pre-treated and not challenged.</t>
  </si>
  <si>
    <t>Timepoint at which seedling was harvested after the initial pre-treatment.</t>
  </si>
  <si>
    <r>
      <t>The number of read pairs which mapped uniquely to the spruce reference transcriptome curated by Mageroy et al</t>
    </r>
    <r>
      <rPr>
        <i/>
        <sz val="11"/>
        <color theme="1"/>
        <rFont val="Calibri"/>
        <family val="2"/>
        <scheme val="minor"/>
      </rPr>
      <t xml:space="preserve"> </t>
    </r>
    <r>
      <rPr>
        <sz val="11"/>
        <color theme="1"/>
        <rFont val="Calibri"/>
        <family val="2"/>
        <scheme val="minor"/>
      </rPr>
      <t xml:space="preserve">(2020b). </t>
    </r>
  </si>
  <si>
    <r>
      <t xml:space="preserve">Supplemental Data Set 3.9. </t>
    </r>
    <r>
      <rPr>
        <sz val="14"/>
        <color theme="1"/>
        <rFont val="Calibri"/>
        <family val="2"/>
        <scheme val="minor"/>
      </rPr>
      <t>RNA-seq raw read data and alignment statistics</t>
    </r>
    <r>
      <rPr>
        <b/>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</si>
</sst>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1"/>
      <color rgb="FF000000"/>
      <name val="Calibri"/>
      <family val="2"/>
      <scheme val="minor"/>
    </font>
    <font>
      <b/>
      <sz val="11"/>
      <color rgb="FF000000"/>
      <name val="Calibri"/>
      <family val="2"/>
    </font>
    <font>
      <sz val="11"/>
      <color rgb="FF0070C0"/>
      <name val="Calibri"/>
      <family val="2"/>
      <scheme val="minor"/>
    </font>
    <font>
      <sz val="11"/>
      <color rgb="FFC00000"/>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i/>
      <sz val="11"/>
      <color theme="1"/>
      <name val="Calibri"/>
      <family val="2"/>
      <scheme val="minor"/>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78">
    <xf numFmtId="0" fontId="0" fillId="0" borderId="0" xfId="0"/>
    <xf numFmtId="0" fontId="2" fillId="0" borderId="1" xfId="0" applyFont="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3" fontId="0" fillId="0" borderId="0" xfId="0" applyNumberFormat="1" applyAlignment="1">
      <alignment horizontal="center" vertical="center"/>
    </xf>
    <xf numFmtId="10" fontId="0" fillId="0" borderId="0" xfId="0" applyNumberFormat="1" applyAlignment="1">
      <alignment horizontal="center" vertical="center"/>
    </xf>
    <xf numFmtId="0" fontId="5" fillId="0" borderId="0" xfId="0" applyFont="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center" vertical="center"/>
    </xf>
    <xf numFmtId="3" fontId="0" fillId="0" borderId="2" xfId="0" applyNumberFormat="1" applyBorder="1" applyAlignment="1">
      <alignment horizontal="center" vertical="center"/>
    </xf>
    <xf numFmtId="10" fontId="0" fillId="0" borderId="2" xfId="0" applyNumberFormat="1" applyBorder="1" applyAlignment="1">
      <alignment horizontal="center" vertical="center"/>
    </xf>
    <xf numFmtId="3" fontId="0" fillId="0" borderId="0" xfId="0" applyNumberFormat="1" applyFill="1" applyAlignment="1">
      <alignment horizontal="center" vertical="center"/>
    </xf>
    <xf numFmtId="10" fontId="0" fillId="0" borderId="0" xfId="0" applyNumberFormat="1" applyFill="1" applyAlignment="1">
      <alignment horizontal="center" vertical="center"/>
    </xf>
    <xf numFmtId="164" fontId="0" fillId="0" borderId="0" xfId="0" applyNumberFormat="1" applyAlignment="1">
      <alignment horizontal="center" vertical="center"/>
    </xf>
    <xf numFmtId="3" fontId="0" fillId="0" borderId="3"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xf numFmtId="3" fontId="0" fillId="0" borderId="0" xfId="0" applyNumberFormat="1" applyBorder="1" applyAlignment="1">
      <alignment horizontal="center" vertical="center"/>
    </xf>
    <xf numFmtId="10" fontId="0" fillId="0" borderId="0" xfId="0" applyNumberFormat="1" applyBorder="1" applyAlignment="1">
      <alignment horizontal="center" vertical="center"/>
    </xf>
    <xf numFmtId="10" fontId="0" fillId="0" borderId="6" xfId="0" applyNumberFormat="1" applyBorder="1" applyAlignment="1">
      <alignment horizontal="center" vertical="center"/>
    </xf>
    <xf numFmtId="3" fontId="0" fillId="0" borderId="8" xfId="0" applyNumberFormat="1" applyBorder="1" applyAlignment="1">
      <alignment horizontal="center" vertical="center"/>
    </xf>
    <xf numFmtId="0" fontId="1" fillId="0" borderId="9" xfId="0" applyFont="1" applyBorder="1" applyAlignment="1">
      <alignment horizontal="center" vertical="center" wrapText="1"/>
    </xf>
    <xf numFmtId="10" fontId="0" fillId="0" borderId="8" xfId="0" applyNumberFormat="1" applyBorder="1" applyAlignment="1">
      <alignment horizontal="center" vertical="center"/>
    </xf>
    <xf numFmtId="0" fontId="1" fillId="0" borderId="10"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0" fillId="0" borderId="5" xfId="0" applyBorder="1"/>
    <xf numFmtId="0" fontId="0" fillId="0" borderId="6" xfId="0" applyBorder="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left" wrapText="1"/>
    </xf>
    <xf numFmtId="0" fontId="0" fillId="0" borderId="6" xfId="0" applyBorder="1"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8"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1" fillId="0" borderId="10" xfId="0" applyFon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0" xfId="0" applyAlignment="1">
      <alignment horizontal="justify" vertical="top" wrapText="1"/>
    </xf>
    <xf numFmtId="0" fontId="0" fillId="0" borderId="6" xfId="0" applyBorder="1" applyAlignment="1">
      <alignment horizontal="justify" vertical="top" wrapText="1"/>
    </xf>
    <xf numFmtId="0" fontId="0" fillId="0" borderId="2" xfId="0" applyBorder="1" applyAlignment="1">
      <alignment horizontal="justify" vertical="top" wrapText="1"/>
    </xf>
    <xf numFmtId="0" fontId="0" fillId="0" borderId="8" xfId="0"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8F2E-76D4-4D1B-B0ED-7C0B6FB49D69}">
  <dimension ref="B2:O32"/>
  <sheetViews>
    <sheetView tabSelected="1" workbookViewId="0"/>
  </sheetViews>
  <sheetFormatPr defaultRowHeight="15" x14ac:dyDescent="0.25"/>
  <sheetData>
    <row r="2" spans="2:15" x14ac:dyDescent="0.25">
      <c r="B2" s="60" t="s">
        <v>83</v>
      </c>
      <c r="C2" s="61"/>
      <c r="D2" s="61"/>
      <c r="E2" s="61"/>
      <c r="F2" s="61"/>
      <c r="G2" s="61"/>
      <c r="H2" s="61"/>
      <c r="I2" s="61"/>
      <c r="J2" s="61"/>
      <c r="K2" s="61"/>
      <c r="L2" s="61"/>
      <c r="M2" s="61"/>
      <c r="N2" s="61"/>
      <c r="O2" s="62"/>
    </row>
    <row r="3" spans="2:15" x14ac:dyDescent="0.25">
      <c r="B3" s="63"/>
      <c r="C3" s="64"/>
      <c r="D3" s="64"/>
      <c r="E3" s="64"/>
      <c r="F3" s="64"/>
      <c r="G3" s="64"/>
      <c r="H3" s="64"/>
      <c r="I3" s="64"/>
      <c r="J3" s="64"/>
      <c r="K3" s="64"/>
      <c r="L3" s="64"/>
      <c r="M3" s="64"/>
      <c r="N3" s="64"/>
      <c r="O3" s="65"/>
    </row>
    <row r="4" spans="2:15" x14ac:dyDescent="0.25">
      <c r="B4" s="66"/>
      <c r="C4" s="67"/>
      <c r="D4" s="67"/>
      <c r="E4" s="67"/>
      <c r="F4" s="67"/>
      <c r="G4" s="67"/>
      <c r="H4" s="67"/>
      <c r="I4" s="67"/>
      <c r="J4" s="67"/>
      <c r="K4" s="67"/>
      <c r="L4" s="67"/>
      <c r="M4" s="67"/>
      <c r="N4" s="67"/>
      <c r="O4" s="68"/>
    </row>
    <row r="5" spans="2:15" x14ac:dyDescent="0.25">
      <c r="B5" s="31"/>
      <c r="O5" s="32"/>
    </row>
    <row r="6" spans="2:15" x14ac:dyDescent="0.25">
      <c r="B6" s="48" t="s">
        <v>58</v>
      </c>
      <c r="C6" s="49"/>
      <c r="D6" s="50"/>
      <c r="E6" s="72" t="s">
        <v>79</v>
      </c>
      <c r="F6" s="72"/>
      <c r="G6" s="72"/>
      <c r="H6" s="72"/>
      <c r="I6" s="72"/>
      <c r="J6" s="72"/>
      <c r="K6" s="72"/>
      <c r="L6" s="72"/>
      <c r="M6" s="72"/>
      <c r="N6" s="72"/>
      <c r="O6" s="73"/>
    </row>
    <row r="7" spans="2:15" x14ac:dyDescent="0.25">
      <c r="B7" s="51"/>
      <c r="C7" s="52"/>
      <c r="D7" s="53"/>
      <c r="E7" s="74"/>
      <c r="F7" s="74"/>
      <c r="G7" s="74"/>
      <c r="H7" s="74"/>
      <c r="I7" s="74"/>
      <c r="J7" s="74"/>
      <c r="K7" s="74"/>
      <c r="L7" s="74"/>
      <c r="M7" s="74"/>
      <c r="N7" s="74"/>
      <c r="O7" s="75"/>
    </row>
    <row r="8" spans="2:15" x14ac:dyDescent="0.25">
      <c r="B8" s="51"/>
      <c r="C8" s="52"/>
      <c r="D8" s="53"/>
      <c r="E8" s="74"/>
      <c r="F8" s="74"/>
      <c r="G8" s="74"/>
      <c r="H8" s="74"/>
      <c r="I8" s="74"/>
      <c r="J8" s="74"/>
      <c r="K8" s="74"/>
      <c r="L8" s="74"/>
      <c r="M8" s="74"/>
      <c r="N8" s="74"/>
      <c r="O8" s="75"/>
    </row>
    <row r="9" spans="2:15" x14ac:dyDescent="0.25">
      <c r="B9" s="54"/>
      <c r="C9" s="55"/>
      <c r="D9" s="56"/>
      <c r="E9" s="76"/>
      <c r="F9" s="76"/>
      <c r="G9" s="76"/>
      <c r="H9" s="76"/>
      <c r="I9" s="76"/>
      <c r="J9" s="76"/>
      <c r="K9" s="76"/>
      <c r="L9" s="76"/>
      <c r="M9" s="76"/>
      <c r="N9" s="76"/>
      <c r="O9" s="77"/>
    </row>
    <row r="10" spans="2:15" ht="15.75" x14ac:dyDescent="0.25">
      <c r="B10" s="33"/>
      <c r="C10" s="34"/>
      <c r="D10" s="34"/>
      <c r="E10" s="35"/>
      <c r="F10" s="35"/>
      <c r="G10" s="35"/>
      <c r="H10" s="35"/>
      <c r="I10" s="35"/>
      <c r="J10" s="35"/>
      <c r="K10" s="35"/>
      <c r="L10" s="35"/>
      <c r="M10" s="35"/>
      <c r="N10" s="35"/>
      <c r="O10" s="36"/>
    </row>
    <row r="11" spans="2:15" x14ac:dyDescent="0.25">
      <c r="B11" s="48" t="s">
        <v>61</v>
      </c>
      <c r="C11" s="49"/>
      <c r="D11" s="50"/>
      <c r="E11" s="57" t="s">
        <v>60</v>
      </c>
      <c r="F11" s="58"/>
      <c r="G11" s="58"/>
      <c r="H11" s="58" t="s">
        <v>59</v>
      </c>
      <c r="I11" s="58"/>
      <c r="J11" s="58"/>
      <c r="K11" s="58"/>
      <c r="L11" s="58"/>
      <c r="M11" s="58"/>
      <c r="N11" s="58"/>
      <c r="O11" s="59"/>
    </row>
    <row r="12" spans="2:15" x14ac:dyDescent="0.25">
      <c r="B12" s="51"/>
      <c r="C12" s="52"/>
      <c r="D12" s="53"/>
      <c r="E12" s="45" t="s">
        <v>77</v>
      </c>
      <c r="F12" s="46"/>
      <c r="G12" s="46"/>
      <c r="H12" s="37" t="s">
        <v>65</v>
      </c>
      <c r="I12" s="37"/>
      <c r="J12" s="37"/>
      <c r="K12" s="37"/>
      <c r="L12" s="37"/>
      <c r="M12" s="37"/>
      <c r="N12" s="37"/>
      <c r="O12" s="38"/>
    </row>
    <row r="13" spans="2:15" x14ac:dyDescent="0.25">
      <c r="B13" s="51"/>
      <c r="C13" s="52"/>
      <c r="D13" s="53"/>
      <c r="E13" s="43"/>
      <c r="F13" s="44"/>
      <c r="G13" s="44"/>
      <c r="H13" s="39"/>
      <c r="I13" s="39"/>
      <c r="J13" s="39"/>
      <c r="K13" s="39"/>
      <c r="L13" s="39"/>
      <c r="M13" s="39"/>
      <c r="N13" s="39"/>
      <c r="O13" s="40"/>
    </row>
    <row r="14" spans="2:15" x14ac:dyDescent="0.25">
      <c r="B14" s="51"/>
      <c r="C14" s="52"/>
      <c r="D14" s="53"/>
      <c r="E14" s="43" t="s">
        <v>0</v>
      </c>
      <c r="F14" s="44"/>
      <c r="G14" s="44"/>
      <c r="H14" s="41" t="s">
        <v>63</v>
      </c>
      <c r="I14" s="41"/>
      <c r="J14" s="41"/>
      <c r="K14" s="41"/>
      <c r="L14" s="41"/>
      <c r="M14" s="41"/>
      <c r="N14" s="41"/>
      <c r="O14" s="40"/>
    </row>
    <row r="15" spans="2:15" x14ac:dyDescent="0.25">
      <c r="B15" s="51"/>
      <c r="C15" s="52"/>
      <c r="D15" s="53"/>
      <c r="E15" s="43"/>
      <c r="F15" s="44"/>
      <c r="G15" s="44"/>
      <c r="H15" s="41"/>
      <c r="I15" s="41"/>
      <c r="J15" s="41"/>
      <c r="K15" s="41"/>
      <c r="L15" s="41"/>
      <c r="M15" s="41"/>
      <c r="N15" s="41"/>
      <c r="O15" s="40"/>
    </row>
    <row r="16" spans="2:15" ht="15" customHeight="1" x14ac:dyDescent="0.25">
      <c r="B16" s="51"/>
      <c r="C16" s="52"/>
      <c r="D16" s="53"/>
      <c r="E16" s="42" t="s">
        <v>1</v>
      </c>
      <c r="F16" s="39"/>
      <c r="G16" s="39"/>
      <c r="H16" s="41" t="s">
        <v>64</v>
      </c>
      <c r="I16" s="41"/>
      <c r="J16" s="41"/>
      <c r="K16" s="41"/>
      <c r="L16" s="41"/>
      <c r="M16" s="41"/>
      <c r="N16" s="41"/>
      <c r="O16" s="40"/>
    </row>
    <row r="17" spans="2:15" ht="15" customHeight="1" x14ac:dyDescent="0.25">
      <c r="B17" s="51"/>
      <c r="C17" s="52"/>
      <c r="D17" s="53"/>
      <c r="E17" s="42"/>
      <c r="F17" s="39"/>
      <c r="G17" s="39"/>
      <c r="H17" s="41"/>
      <c r="I17" s="41"/>
      <c r="J17" s="41"/>
      <c r="K17" s="41"/>
      <c r="L17" s="41"/>
      <c r="M17" s="41"/>
      <c r="N17" s="41"/>
      <c r="O17" s="40"/>
    </row>
    <row r="18" spans="2:15" x14ac:dyDescent="0.25">
      <c r="B18" s="51"/>
      <c r="C18" s="52"/>
      <c r="D18" s="53"/>
      <c r="E18" s="42" t="s">
        <v>75</v>
      </c>
      <c r="F18" s="39"/>
      <c r="G18" s="39"/>
      <c r="H18" s="41" t="s">
        <v>81</v>
      </c>
      <c r="I18" s="41"/>
      <c r="J18" s="41"/>
      <c r="K18" s="41"/>
      <c r="L18" s="41"/>
      <c r="M18" s="41"/>
      <c r="N18" s="41"/>
      <c r="O18" s="40"/>
    </row>
    <row r="19" spans="2:15" x14ac:dyDescent="0.25">
      <c r="B19" s="51"/>
      <c r="C19" s="52"/>
      <c r="D19" s="53"/>
      <c r="E19" s="43" t="s">
        <v>74</v>
      </c>
      <c r="F19" s="47"/>
      <c r="G19" s="47"/>
      <c r="H19" s="41" t="s">
        <v>80</v>
      </c>
      <c r="I19" s="41"/>
      <c r="J19" s="41"/>
      <c r="K19" s="41"/>
      <c r="L19" s="41"/>
      <c r="M19" s="41"/>
      <c r="N19" s="41"/>
      <c r="O19" s="40"/>
    </row>
    <row r="20" spans="2:15" x14ac:dyDescent="0.25">
      <c r="B20" s="51"/>
      <c r="C20" s="52"/>
      <c r="D20" s="53"/>
      <c r="E20" s="43"/>
      <c r="F20" s="47"/>
      <c r="G20" s="47"/>
      <c r="H20" s="41"/>
      <c r="I20" s="41"/>
      <c r="J20" s="41"/>
      <c r="K20" s="41"/>
      <c r="L20" s="41"/>
      <c r="M20" s="41"/>
      <c r="N20" s="41"/>
      <c r="O20" s="40"/>
    </row>
    <row r="21" spans="2:15" ht="15" customHeight="1" x14ac:dyDescent="0.25">
      <c r="B21" s="51"/>
      <c r="C21" s="52"/>
      <c r="D21" s="53"/>
      <c r="E21" s="43"/>
      <c r="F21" s="47"/>
      <c r="G21" s="47"/>
      <c r="H21" s="41"/>
      <c r="I21" s="41"/>
      <c r="J21" s="41"/>
      <c r="K21" s="41"/>
      <c r="L21" s="41"/>
      <c r="M21" s="41"/>
      <c r="N21" s="41"/>
      <c r="O21" s="40"/>
    </row>
    <row r="22" spans="2:15" x14ac:dyDescent="0.25">
      <c r="B22" s="51"/>
      <c r="C22" s="52"/>
      <c r="D22" s="53"/>
      <c r="E22" s="42" t="s">
        <v>76</v>
      </c>
      <c r="F22" s="41"/>
      <c r="G22" s="41"/>
      <c r="H22" s="41" t="s">
        <v>78</v>
      </c>
      <c r="I22" s="41"/>
      <c r="J22" s="41"/>
      <c r="K22" s="41"/>
      <c r="L22" s="41"/>
      <c r="M22" s="41"/>
      <c r="N22" s="41"/>
      <c r="O22" s="40"/>
    </row>
    <row r="23" spans="2:15" x14ac:dyDescent="0.25">
      <c r="B23" s="51"/>
      <c r="C23" s="52"/>
      <c r="D23" s="53"/>
      <c r="E23" s="42"/>
      <c r="F23" s="41"/>
      <c r="G23" s="41"/>
      <c r="H23" s="41"/>
      <c r="I23" s="41"/>
      <c r="J23" s="41"/>
      <c r="K23" s="41"/>
      <c r="L23" s="41"/>
      <c r="M23" s="41"/>
      <c r="N23" s="41"/>
      <c r="O23" s="40"/>
    </row>
    <row r="24" spans="2:15" x14ac:dyDescent="0.25">
      <c r="B24" s="51"/>
      <c r="C24" s="52"/>
      <c r="D24" s="53"/>
      <c r="E24" s="42" t="s">
        <v>72</v>
      </c>
      <c r="F24" s="41"/>
      <c r="G24" s="41"/>
      <c r="H24" s="41" t="s">
        <v>66</v>
      </c>
      <c r="I24" s="41"/>
      <c r="J24" s="41"/>
      <c r="K24" s="41"/>
      <c r="L24" s="41"/>
      <c r="M24" s="41"/>
      <c r="N24" s="41"/>
      <c r="O24" s="40"/>
    </row>
    <row r="25" spans="2:15" x14ac:dyDescent="0.25">
      <c r="B25" s="51"/>
      <c r="C25" s="52"/>
      <c r="D25" s="53"/>
      <c r="E25" s="42"/>
      <c r="F25" s="41"/>
      <c r="G25" s="41"/>
      <c r="H25" s="41"/>
      <c r="I25" s="41"/>
      <c r="J25" s="41"/>
      <c r="K25" s="41"/>
      <c r="L25" s="41"/>
      <c r="M25" s="41"/>
      <c r="N25" s="41"/>
      <c r="O25" s="40"/>
    </row>
    <row r="26" spans="2:15" ht="15" customHeight="1" x14ac:dyDescent="0.25">
      <c r="B26" s="51"/>
      <c r="C26" s="52"/>
      <c r="D26" s="53"/>
      <c r="E26" s="42" t="s">
        <v>73</v>
      </c>
      <c r="F26" s="39"/>
      <c r="G26" s="39"/>
      <c r="H26" s="41" t="s">
        <v>67</v>
      </c>
      <c r="I26" s="41"/>
      <c r="J26" s="41"/>
      <c r="K26" s="41"/>
      <c r="L26" s="41"/>
      <c r="M26" s="41"/>
      <c r="N26" s="41"/>
      <c r="O26" s="40"/>
    </row>
    <row r="27" spans="2:15" x14ac:dyDescent="0.25">
      <c r="B27" s="51"/>
      <c r="C27" s="52"/>
      <c r="D27" s="53"/>
      <c r="E27" s="42" t="s">
        <v>62</v>
      </c>
      <c r="F27" s="39"/>
      <c r="G27" s="39"/>
      <c r="H27" s="41" t="s">
        <v>68</v>
      </c>
      <c r="I27" s="41"/>
      <c r="J27" s="41"/>
      <c r="K27" s="41"/>
      <c r="L27" s="41"/>
      <c r="M27" s="41"/>
      <c r="N27" s="41"/>
      <c r="O27" s="40"/>
    </row>
    <row r="28" spans="2:15" x14ac:dyDescent="0.25">
      <c r="B28" s="51"/>
      <c r="C28" s="52"/>
      <c r="D28" s="53"/>
      <c r="E28" s="42" t="s">
        <v>44</v>
      </c>
      <c r="F28" s="39"/>
      <c r="G28" s="39"/>
      <c r="H28" s="41" t="s">
        <v>70</v>
      </c>
      <c r="I28" s="41"/>
      <c r="J28" s="41"/>
      <c r="K28" s="41"/>
      <c r="L28" s="41"/>
      <c r="M28" s="41"/>
      <c r="N28" s="41"/>
      <c r="O28" s="40"/>
    </row>
    <row r="29" spans="2:15" x14ac:dyDescent="0.25">
      <c r="B29" s="51"/>
      <c r="C29" s="52"/>
      <c r="D29" s="53"/>
      <c r="E29" s="42" t="s">
        <v>45</v>
      </c>
      <c r="F29" s="39"/>
      <c r="G29" s="39"/>
      <c r="H29" s="41" t="s">
        <v>82</v>
      </c>
      <c r="I29" s="41"/>
      <c r="J29" s="41"/>
      <c r="K29" s="41"/>
      <c r="L29" s="41"/>
      <c r="M29" s="41"/>
      <c r="N29" s="41"/>
      <c r="O29" s="40"/>
    </row>
    <row r="30" spans="2:15" x14ac:dyDescent="0.25">
      <c r="B30" s="51"/>
      <c r="C30" s="52"/>
      <c r="D30" s="53"/>
      <c r="E30" s="42"/>
      <c r="F30" s="39"/>
      <c r="G30" s="39"/>
      <c r="H30" s="41"/>
      <c r="I30" s="41"/>
      <c r="J30" s="41"/>
      <c r="K30" s="41"/>
      <c r="L30" s="41"/>
      <c r="M30" s="41"/>
      <c r="N30" s="41"/>
      <c r="O30" s="40"/>
    </row>
    <row r="31" spans="2:15" x14ac:dyDescent="0.25">
      <c r="B31" s="51"/>
      <c r="C31" s="52"/>
      <c r="D31" s="53"/>
      <c r="E31" s="42" t="s">
        <v>71</v>
      </c>
      <c r="F31" s="39"/>
      <c r="G31" s="39"/>
      <c r="H31" s="41" t="s">
        <v>69</v>
      </c>
      <c r="I31" s="41"/>
      <c r="J31" s="41"/>
      <c r="K31" s="41"/>
      <c r="L31" s="41"/>
      <c r="M31" s="41"/>
      <c r="N31" s="41"/>
      <c r="O31" s="40"/>
    </row>
    <row r="32" spans="2:15" x14ac:dyDescent="0.25">
      <c r="B32" s="54"/>
      <c r="C32" s="55"/>
      <c r="D32" s="56"/>
      <c r="E32" s="69"/>
      <c r="F32" s="70"/>
      <c r="G32" s="70"/>
      <c r="H32" s="70"/>
      <c r="I32" s="70"/>
      <c r="J32" s="70"/>
      <c r="K32" s="70"/>
      <c r="L32" s="70"/>
      <c r="M32" s="70"/>
      <c r="N32" s="70"/>
      <c r="O32" s="71"/>
    </row>
  </sheetData>
  <mergeCells count="30">
    <mergeCell ref="B11:D32"/>
    <mergeCell ref="E11:G11"/>
    <mergeCell ref="H11:O11"/>
    <mergeCell ref="E16:G17"/>
    <mergeCell ref="B2:O4"/>
    <mergeCell ref="B6:D9"/>
    <mergeCell ref="E6:O9"/>
    <mergeCell ref="E31:G32"/>
    <mergeCell ref="H29:O30"/>
    <mergeCell ref="H31:O32"/>
    <mergeCell ref="E18:G18"/>
    <mergeCell ref="H18:O18"/>
    <mergeCell ref="E24:G25"/>
    <mergeCell ref="H24:O25"/>
    <mergeCell ref="E26:G26"/>
    <mergeCell ref="H26:O26"/>
    <mergeCell ref="H12:O13"/>
    <mergeCell ref="H27:O27"/>
    <mergeCell ref="E28:G28"/>
    <mergeCell ref="H28:O28"/>
    <mergeCell ref="E29:G30"/>
    <mergeCell ref="E14:G15"/>
    <mergeCell ref="H14:O15"/>
    <mergeCell ref="E12:G13"/>
    <mergeCell ref="H16:O17"/>
    <mergeCell ref="E27:G27"/>
    <mergeCell ref="E22:G23"/>
    <mergeCell ref="H22:O23"/>
    <mergeCell ref="E19:G21"/>
    <mergeCell ref="H19:O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workbookViewId="0"/>
  </sheetViews>
  <sheetFormatPr defaultRowHeight="15" x14ac:dyDescent="0.25"/>
  <cols>
    <col min="1" max="1" width="15.42578125" style="4" bestFit="1" customWidth="1"/>
    <col min="2" max="2" width="13.85546875" style="4" bestFit="1" customWidth="1"/>
    <col min="3" max="3" width="9.85546875" style="4" bestFit="1" customWidth="1"/>
    <col min="4" max="4" width="23" style="4" customWidth="1"/>
    <col min="5" max="5" width="19.28515625" style="4" bestFit="1" customWidth="1"/>
    <col min="6" max="6" width="28.42578125" style="4" customWidth="1"/>
    <col min="7" max="7" width="27.7109375" style="4" customWidth="1"/>
    <col min="8" max="8" width="19.140625" style="4" customWidth="1"/>
    <col min="9" max="9" width="15.85546875" style="4" customWidth="1"/>
    <col min="10" max="10" width="12.85546875" style="4" bestFit="1" customWidth="1"/>
    <col min="11" max="11" width="25.28515625" style="4" customWidth="1"/>
    <col min="12" max="12" width="25.140625" style="4" bestFit="1" customWidth="1"/>
    <col min="13" max="16384" width="9.140625" style="4"/>
  </cols>
  <sheetData>
    <row r="1" spans="1:13" s="2" customFormat="1" ht="32.25" customHeight="1" x14ac:dyDescent="0.25">
      <c r="A1" s="25" t="s">
        <v>77</v>
      </c>
      <c r="B1" s="3" t="s">
        <v>0</v>
      </c>
      <c r="C1" s="3" t="s">
        <v>1</v>
      </c>
      <c r="D1" s="3" t="s">
        <v>75</v>
      </c>
      <c r="E1" s="3" t="s">
        <v>2</v>
      </c>
      <c r="F1" s="3" t="s">
        <v>76</v>
      </c>
      <c r="G1" s="3" t="s">
        <v>72</v>
      </c>
      <c r="H1" s="3" t="s">
        <v>73</v>
      </c>
      <c r="I1" s="1" t="s">
        <v>43</v>
      </c>
      <c r="J1" s="1" t="s">
        <v>44</v>
      </c>
      <c r="K1" s="3" t="s">
        <v>45</v>
      </c>
      <c r="L1" s="23" t="s">
        <v>71</v>
      </c>
    </row>
    <row r="2" spans="1:13" x14ac:dyDescent="0.25">
      <c r="A2" s="26" t="s">
        <v>9</v>
      </c>
      <c r="B2" s="5" t="s">
        <v>46</v>
      </c>
      <c r="C2" s="4" t="s">
        <v>47</v>
      </c>
      <c r="D2" s="4" t="s">
        <v>50</v>
      </c>
      <c r="E2" s="4" t="s">
        <v>47</v>
      </c>
      <c r="F2" s="6">
        <v>75173296</v>
      </c>
      <c r="G2" s="6">
        <f t="shared" ref="G2:G41" si="0">F2/2</f>
        <v>37586648</v>
      </c>
      <c r="H2" s="6">
        <v>11275994400</v>
      </c>
      <c r="I2" s="7">
        <v>0.9647</v>
      </c>
      <c r="J2" s="7">
        <v>0.43890000000000001</v>
      </c>
      <c r="K2" s="6">
        <v>8467858</v>
      </c>
      <c r="L2" s="21">
        <f>(K2/G2)</f>
        <v>0.22528899092039278</v>
      </c>
      <c r="M2" s="6"/>
    </row>
    <row r="3" spans="1:13" x14ac:dyDescent="0.25">
      <c r="A3" s="26" t="s">
        <v>17</v>
      </c>
      <c r="B3" s="5" t="s">
        <v>46</v>
      </c>
      <c r="C3" s="4" t="s">
        <v>47</v>
      </c>
      <c r="D3" s="4" t="s">
        <v>50</v>
      </c>
      <c r="E3" s="4" t="s">
        <v>47</v>
      </c>
      <c r="F3" s="6">
        <v>73831666</v>
      </c>
      <c r="G3" s="6">
        <f t="shared" si="0"/>
        <v>36915833</v>
      </c>
      <c r="H3" s="6">
        <v>11074749900</v>
      </c>
      <c r="I3" s="7">
        <v>0.96379999999999999</v>
      </c>
      <c r="J3" s="7">
        <v>0.443</v>
      </c>
      <c r="K3" s="6">
        <v>8212224</v>
      </c>
      <c r="L3" s="21">
        <f t="shared" ref="L3:L41" si="1">(K3/G3)</f>
        <v>0.22245804395095189</v>
      </c>
      <c r="M3" s="6"/>
    </row>
    <row r="4" spans="1:13" x14ac:dyDescent="0.25">
      <c r="A4" s="26" t="s">
        <v>25</v>
      </c>
      <c r="B4" s="5" t="s">
        <v>46</v>
      </c>
      <c r="C4" s="4" t="s">
        <v>47</v>
      </c>
      <c r="D4" s="4" t="s">
        <v>50</v>
      </c>
      <c r="E4" s="4" t="s">
        <v>47</v>
      </c>
      <c r="F4" s="6">
        <v>75550254</v>
      </c>
      <c r="G4" s="6">
        <f t="shared" si="0"/>
        <v>37775127</v>
      </c>
      <c r="H4" s="6">
        <v>11332538100</v>
      </c>
      <c r="I4" s="7">
        <v>0.96560000000000001</v>
      </c>
      <c r="J4" s="7">
        <v>0.44419999999999998</v>
      </c>
      <c r="K4" s="6">
        <v>8579832</v>
      </c>
      <c r="L4" s="21">
        <f t="shared" si="1"/>
        <v>0.22712913711713001</v>
      </c>
      <c r="M4" s="6"/>
    </row>
    <row r="5" spans="1:13" x14ac:dyDescent="0.25">
      <c r="A5" s="26" t="s">
        <v>33</v>
      </c>
      <c r="B5" s="5" t="s">
        <v>46</v>
      </c>
      <c r="C5" s="4" t="s">
        <v>47</v>
      </c>
      <c r="D5" s="4" t="s">
        <v>50</v>
      </c>
      <c r="E5" s="4" t="s">
        <v>47</v>
      </c>
      <c r="F5" s="6">
        <v>74240702</v>
      </c>
      <c r="G5" s="6">
        <f t="shared" si="0"/>
        <v>37120351</v>
      </c>
      <c r="H5" s="6">
        <v>11136105300</v>
      </c>
      <c r="I5" s="7">
        <v>0.96540000000000004</v>
      </c>
      <c r="J5" s="7">
        <v>0.44309999999999999</v>
      </c>
      <c r="K5" s="6">
        <v>8289837</v>
      </c>
      <c r="L5" s="21">
        <f t="shared" si="1"/>
        <v>0.22332323851140309</v>
      </c>
      <c r="M5" s="6"/>
    </row>
    <row r="6" spans="1:13" x14ac:dyDescent="0.25">
      <c r="A6" s="26" t="s">
        <v>3</v>
      </c>
      <c r="B6" s="5" t="s">
        <v>46</v>
      </c>
      <c r="C6" s="4" t="s">
        <v>47</v>
      </c>
      <c r="D6" s="4" t="s">
        <v>48</v>
      </c>
      <c r="E6" s="4" t="s">
        <v>47</v>
      </c>
      <c r="F6" s="6">
        <v>74386582</v>
      </c>
      <c r="G6" s="6">
        <f t="shared" si="0"/>
        <v>37193291</v>
      </c>
      <c r="H6" s="6">
        <v>11157987300</v>
      </c>
      <c r="I6" s="7">
        <v>0.96679999999999999</v>
      </c>
      <c r="J6" s="7">
        <v>0.43790000000000001</v>
      </c>
      <c r="K6" s="6">
        <v>8373542</v>
      </c>
      <c r="L6" s="21">
        <f t="shared" si="1"/>
        <v>0.22513581817753101</v>
      </c>
      <c r="M6" s="6"/>
    </row>
    <row r="7" spans="1:13" x14ac:dyDescent="0.25">
      <c r="A7" s="26" t="s">
        <v>4</v>
      </c>
      <c r="B7" s="5" t="s">
        <v>46</v>
      </c>
      <c r="C7" s="4" t="s">
        <v>47</v>
      </c>
      <c r="D7" s="4" t="s">
        <v>48</v>
      </c>
      <c r="E7" s="4" t="s">
        <v>47</v>
      </c>
      <c r="F7" s="6">
        <v>75010356</v>
      </c>
      <c r="G7" s="6">
        <f t="shared" si="0"/>
        <v>37505178</v>
      </c>
      <c r="H7" s="6">
        <v>11251553400</v>
      </c>
      <c r="I7" s="7">
        <v>0.96360000000000001</v>
      </c>
      <c r="J7" s="7">
        <v>0.43890000000000001</v>
      </c>
      <c r="K7" s="6">
        <v>8589392</v>
      </c>
      <c r="L7" s="21">
        <f t="shared" si="1"/>
        <v>0.22901883041322987</v>
      </c>
      <c r="M7" s="6"/>
    </row>
    <row r="8" spans="1:13" x14ac:dyDescent="0.25">
      <c r="A8" s="26" t="s">
        <v>5</v>
      </c>
      <c r="B8" s="5" t="s">
        <v>46</v>
      </c>
      <c r="C8" s="4" t="s">
        <v>47</v>
      </c>
      <c r="D8" s="4" t="s">
        <v>48</v>
      </c>
      <c r="E8" s="4" t="s">
        <v>47</v>
      </c>
      <c r="F8" s="6">
        <v>76010272</v>
      </c>
      <c r="G8" s="6">
        <f t="shared" si="0"/>
        <v>38005136</v>
      </c>
      <c r="H8" s="6">
        <v>11401540800</v>
      </c>
      <c r="I8" s="7">
        <v>0.96430000000000005</v>
      </c>
      <c r="J8" s="7">
        <v>0.44340000000000002</v>
      </c>
      <c r="K8" s="6">
        <v>8297973</v>
      </c>
      <c r="L8" s="21">
        <f t="shared" si="1"/>
        <v>0.21833820039480981</v>
      </c>
      <c r="M8" s="6"/>
    </row>
    <row r="9" spans="1:13" x14ac:dyDescent="0.25">
      <c r="A9" s="26" t="s">
        <v>41</v>
      </c>
      <c r="B9" s="5" t="s">
        <v>46</v>
      </c>
      <c r="C9" s="4" t="s">
        <v>47</v>
      </c>
      <c r="D9" s="4" t="s">
        <v>48</v>
      </c>
      <c r="E9" s="4" t="s">
        <v>47</v>
      </c>
      <c r="F9" s="6">
        <v>74334714</v>
      </c>
      <c r="G9" s="6">
        <f t="shared" si="0"/>
        <v>37167357</v>
      </c>
      <c r="H9" s="6">
        <v>11150207100</v>
      </c>
      <c r="I9" s="7">
        <v>0.9647</v>
      </c>
      <c r="J9" s="7">
        <v>0.44159999999999999</v>
      </c>
      <c r="K9" s="6">
        <v>8417309</v>
      </c>
      <c r="L9" s="21">
        <f t="shared" si="1"/>
        <v>0.22647047515377539</v>
      </c>
      <c r="M9" s="6"/>
    </row>
    <row r="10" spans="1:13" x14ac:dyDescent="0.25">
      <c r="A10" s="26" t="s">
        <v>6</v>
      </c>
      <c r="B10" s="5" t="s">
        <v>46</v>
      </c>
      <c r="C10" s="4" t="s">
        <v>47</v>
      </c>
      <c r="D10" s="4" t="s">
        <v>49</v>
      </c>
      <c r="E10" s="4" t="s">
        <v>47</v>
      </c>
      <c r="F10" s="6">
        <v>76076824</v>
      </c>
      <c r="G10" s="6">
        <f t="shared" si="0"/>
        <v>38038412</v>
      </c>
      <c r="H10" s="6">
        <v>11411523600</v>
      </c>
      <c r="I10" s="7">
        <v>0.96389999999999998</v>
      </c>
      <c r="J10" s="7">
        <v>0.43619999999999998</v>
      </c>
      <c r="K10" s="6">
        <v>8691588</v>
      </c>
      <c r="L10" s="21">
        <f t="shared" si="1"/>
        <v>0.22849502760525334</v>
      </c>
      <c r="M10" s="6"/>
    </row>
    <row r="11" spans="1:13" x14ac:dyDescent="0.25">
      <c r="A11" s="26" t="s">
        <v>7</v>
      </c>
      <c r="B11" s="5" t="s">
        <v>46</v>
      </c>
      <c r="C11" s="4" t="s">
        <v>47</v>
      </c>
      <c r="D11" s="4" t="s">
        <v>49</v>
      </c>
      <c r="E11" s="4" t="s">
        <v>47</v>
      </c>
      <c r="F11" s="6">
        <v>76126604</v>
      </c>
      <c r="G11" s="6">
        <f t="shared" si="0"/>
        <v>38063302</v>
      </c>
      <c r="H11" s="6">
        <v>11418990600</v>
      </c>
      <c r="I11" s="7">
        <v>0.96589999999999998</v>
      </c>
      <c r="J11" s="7">
        <v>0.4365</v>
      </c>
      <c r="K11" s="6">
        <v>8447173</v>
      </c>
      <c r="L11" s="21">
        <f t="shared" si="1"/>
        <v>0.22192433541367482</v>
      </c>
      <c r="M11" s="6"/>
    </row>
    <row r="12" spans="1:13" x14ac:dyDescent="0.25">
      <c r="A12" s="26" t="s">
        <v>8</v>
      </c>
      <c r="B12" s="5" t="s">
        <v>46</v>
      </c>
      <c r="C12" s="4" t="s">
        <v>47</v>
      </c>
      <c r="D12" s="4" t="s">
        <v>49</v>
      </c>
      <c r="E12" s="4" t="s">
        <v>47</v>
      </c>
      <c r="F12" s="6">
        <v>75151800</v>
      </c>
      <c r="G12" s="6">
        <f t="shared" si="0"/>
        <v>37575900</v>
      </c>
      <c r="H12" s="6">
        <v>11272770000</v>
      </c>
      <c r="I12" s="7">
        <v>0.96440000000000003</v>
      </c>
      <c r="J12" s="7">
        <v>0.43809999999999999</v>
      </c>
      <c r="K12" s="6">
        <v>8531284</v>
      </c>
      <c r="L12" s="21">
        <f t="shared" si="1"/>
        <v>0.22704137492382084</v>
      </c>
      <c r="M12" s="6"/>
    </row>
    <row r="13" spans="1:13" x14ac:dyDescent="0.25">
      <c r="A13" s="26" t="s">
        <v>11</v>
      </c>
      <c r="B13" s="5" t="s">
        <v>46</v>
      </c>
      <c r="C13" s="4" t="s">
        <v>47</v>
      </c>
      <c r="D13" s="4" t="s">
        <v>49</v>
      </c>
      <c r="E13" s="4" t="s">
        <v>47</v>
      </c>
      <c r="F13" s="6">
        <v>74601558</v>
      </c>
      <c r="G13" s="6">
        <f t="shared" si="0"/>
        <v>37300779</v>
      </c>
      <c r="H13" s="6">
        <v>11190233700</v>
      </c>
      <c r="I13" s="7">
        <v>0.96279999999999999</v>
      </c>
      <c r="J13" s="7">
        <v>0.43680000000000002</v>
      </c>
      <c r="K13" s="6">
        <v>8139111</v>
      </c>
      <c r="L13" s="21">
        <f t="shared" si="1"/>
        <v>0.21820217213157933</v>
      </c>
      <c r="M13" s="6"/>
    </row>
    <row r="14" spans="1:13" x14ac:dyDescent="0.25">
      <c r="A14" s="26" t="s">
        <v>10</v>
      </c>
      <c r="B14" s="5" t="s">
        <v>46</v>
      </c>
      <c r="C14" s="5" t="s">
        <v>46</v>
      </c>
      <c r="D14" s="4" t="s">
        <v>51</v>
      </c>
      <c r="E14" s="4" t="s">
        <v>52</v>
      </c>
      <c r="F14" s="6">
        <v>72409348</v>
      </c>
      <c r="G14" s="6">
        <f t="shared" si="0"/>
        <v>36204674</v>
      </c>
      <c r="H14" s="6">
        <v>10861402200</v>
      </c>
      <c r="I14" s="7">
        <v>0.96899999999999997</v>
      </c>
      <c r="J14" s="7">
        <v>0.44469999999999998</v>
      </c>
      <c r="K14" s="6">
        <v>8096132</v>
      </c>
      <c r="L14" s="21">
        <f t="shared" si="1"/>
        <v>0.22362118217111968</v>
      </c>
      <c r="M14" s="6"/>
    </row>
    <row r="15" spans="1:13" x14ac:dyDescent="0.25">
      <c r="A15" s="26" t="s">
        <v>18</v>
      </c>
      <c r="B15" s="5" t="s">
        <v>46</v>
      </c>
      <c r="C15" s="5" t="s">
        <v>46</v>
      </c>
      <c r="D15" s="4" t="s">
        <v>51</v>
      </c>
      <c r="E15" s="4" t="s">
        <v>52</v>
      </c>
      <c r="F15" s="6">
        <v>55870164</v>
      </c>
      <c r="G15" s="6">
        <f t="shared" si="0"/>
        <v>27935082</v>
      </c>
      <c r="H15" s="6">
        <v>8380524600</v>
      </c>
      <c r="I15" s="7">
        <v>0.96630000000000005</v>
      </c>
      <c r="J15" s="7">
        <v>0.44529999999999997</v>
      </c>
      <c r="K15" s="6">
        <v>6043759</v>
      </c>
      <c r="L15" s="21">
        <f t="shared" si="1"/>
        <v>0.21635014352204157</v>
      </c>
      <c r="M15" s="6"/>
    </row>
    <row r="16" spans="1:13" x14ac:dyDescent="0.25">
      <c r="A16" s="26" t="s">
        <v>26</v>
      </c>
      <c r="B16" s="5" t="s">
        <v>46</v>
      </c>
      <c r="C16" s="5" t="s">
        <v>46</v>
      </c>
      <c r="D16" s="4" t="s">
        <v>51</v>
      </c>
      <c r="E16" s="4" t="s">
        <v>52</v>
      </c>
      <c r="F16" s="6">
        <v>64232236</v>
      </c>
      <c r="G16" s="6">
        <f t="shared" si="0"/>
        <v>32116118</v>
      </c>
      <c r="H16" s="6">
        <v>9634835400</v>
      </c>
      <c r="I16" s="7">
        <v>0.9667</v>
      </c>
      <c r="J16" s="7">
        <v>0.44519999999999998</v>
      </c>
      <c r="K16" s="6">
        <v>7462551</v>
      </c>
      <c r="L16" s="21">
        <f t="shared" si="1"/>
        <v>0.23236155129334124</v>
      </c>
      <c r="M16" s="6"/>
    </row>
    <row r="17" spans="1:13" x14ac:dyDescent="0.25">
      <c r="A17" s="26" t="s">
        <v>34</v>
      </c>
      <c r="B17" s="5" t="s">
        <v>46</v>
      </c>
      <c r="C17" s="5" t="s">
        <v>46</v>
      </c>
      <c r="D17" s="4" t="s">
        <v>51</v>
      </c>
      <c r="E17" s="4" t="s">
        <v>52</v>
      </c>
      <c r="F17" s="6">
        <v>61561360</v>
      </c>
      <c r="G17" s="6">
        <f t="shared" si="0"/>
        <v>30780680</v>
      </c>
      <c r="H17" s="6">
        <v>9234204000</v>
      </c>
      <c r="I17" s="7">
        <v>0.96609999999999996</v>
      </c>
      <c r="J17" s="7">
        <v>0.44450000000000001</v>
      </c>
      <c r="K17" s="6">
        <v>6891734</v>
      </c>
      <c r="L17" s="21">
        <f t="shared" si="1"/>
        <v>0.22389804253837148</v>
      </c>
      <c r="M17" s="6"/>
    </row>
    <row r="18" spans="1:13" x14ac:dyDescent="0.25">
      <c r="A18" s="26" t="s">
        <v>37</v>
      </c>
      <c r="B18" s="5" t="s">
        <v>46</v>
      </c>
      <c r="C18" s="8" t="s">
        <v>53</v>
      </c>
      <c r="D18" s="4" t="s">
        <v>51</v>
      </c>
      <c r="E18" s="4" t="s">
        <v>52</v>
      </c>
      <c r="F18" s="6">
        <v>72663244</v>
      </c>
      <c r="G18" s="6">
        <f t="shared" si="0"/>
        <v>36331622</v>
      </c>
      <c r="H18" s="6">
        <v>10899486600</v>
      </c>
      <c r="I18" s="7">
        <v>0.96750000000000003</v>
      </c>
      <c r="J18" s="7">
        <v>0.44540000000000002</v>
      </c>
      <c r="K18" s="6">
        <v>7903507</v>
      </c>
      <c r="L18" s="21">
        <f t="shared" si="1"/>
        <v>0.21753796183390878</v>
      </c>
      <c r="M18" s="6"/>
    </row>
    <row r="19" spans="1:13" x14ac:dyDescent="0.25">
      <c r="A19" s="26" t="s">
        <v>38</v>
      </c>
      <c r="B19" s="5" t="s">
        <v>46</v>
      </c>
      <c r="C19" s="8" t="s">
        <v>53</v>
      </c>
      <c r="D19" s="4" t="s">
        <v>51</v>
      </c>
      <c r="E19" s="4" t="s">
        <v>52</v>
      </c>
      <c r="F19" s="6">
        <v>67393144</v>
      </c>
      <c r="G19" s="6">
        <f t="shared" si="0"/>
        <v>33696572</v>
      </c>
      <c r="H19" s="6">
        <v>10108971600</v>
      </c>
      <c r="I19" s="7">
        <v>0.96660000000000001</v>
      </c>
      <c r="J19" s="7">
        <v>0.44429999999999997</v>
      </c>
      <c r="K19" s="6">
        <v>7474602</v>
      </c>
      <c r="L19" s="21">
        <f t="shared" si="1"/>
        <v>0.22182084278483877</v>
      </c>
      <c r="M19" s="6"/>
    </row>
    <row r="20" spans="1:13" x14ac:dyDescent="0.25">
      <c r="A20" s="26" t="s">
        <v>39</v>
      </c>
      <c r="B20" s="5" t="s">
        <v>46</v>
      </c>
      <c r="C20" s="8" t="s">
        <v>53</v>
      </c>
      <c r="D20" s="4" t="s">
        <v>51</v>
      </c>
      <c r="E20" s="4" t="s">
        <v>52</v>
      </c>
      <c r="F20" s="6">
        <v>60947150</v>
      </c>
      <c r="G20" s="6">
        <f t="shared" si="0"/>
        <v>30473575</v>
      </c>
      <c r="H20" s="6">
        <v>9142072500</v>
      </c>
      <c r="I20" s="7">
        <v>0.96760000000000002</v>
      </c>
      <c r="J20" s="7">
        <v>0.44569999999999999</v>
      </c>
      <c r="K20" s="6">
        <v>6821778</v>
      </c>
      <c r="L20" s="21">
        <f t="shared" si="1"/>
        <v>0.2238588022573656</v>
      </c>
      <c r="M20" s="6"/>
    </row>
    <row r="21" spans="1:13" x14ac:dyDescent="0.25">
      <c r="A21" s="26" t="s">
        <v>40</v>
      </c>
      <c r="B21" s="5" t="s">
        <v>46</v>
      </c>
      <c r="C21" s="8" t="s">
        <v>53</v>
      </c>
      <c r="D21" s="4" t="s">
        <v>51</v>
      </c>
      <c r="E21" s="4" t="s">
        <v>52</v>
      </c>
      <c r="F21" s="6">
        <v>66805410</v>
      </c>
      <c r="G21" s="6">
        <f t="shared" si="0"/>
        <v>33402705</v>
      </c>
      <c r="H21" s="6">
        <v>10020811500</v>
      </c>
      <c r="I21" s="7">
        <v>0.96799999999999997</v>
      </c>
      <c r="J21" s="7">
        <v>0.44569999999999999</v>
      </c>
      <c r="K21" s="6">
        <v>7166610</v>
      </c>
      <c r="L21" s="21">
        <f t="shared" si="1"/>
        <v>0.21455178555149951</v>
      </c>
      <c r="M21" s="6"/>
    </row>
    <row r="22" spans="1:13" x14ac:dyDescent="0.25">
      <c r="A22" s="26" t="s">
        <v>20</v>
      </c>
      <c r="B22" s="8" t="s">
        <v>53</v>
      </c>
      <c r="C22" s="4" t="s">
        <v>47</v>
      </c>
      <c r="D22" s="4" t="s">
        <v>50</v>
      </c>
      <c r="E22" s="4" t="s">
        <v>47</v>
      </c>
      <c r="F22" s="6">
        <v>73554272</v>
      </c>
      <c r="G22" s="6">
        <f t="shared" si="0"/>
        <v>36777136</v>
      </c>
      <c r="H22" s="6">
        <v>11033140800</v>
      </c>
      <c r="I22" s="7">
        <v>0.96260000000000001</v>
      </c>
      <c r="J22" s="7">
        <v>0.44319999999999998</v>
      </c>
      <c r="K22" s="6">
        <v>8185787</v>
      </c>
      <c r="L22" s="21">
        <f t="shared" si="1"/>
        <v>0.22257815290456548</v>
      </c>
      <c r="M22" s="6"/>
    </row>
    <row r="23" spans="1:13" x14ac:dyDescent="0.25">
      <c r="A23" s="26" t="s">
        <v>22</v>
      </c>
      <c r="B23" s="8" t="s">
        <v>53</v>
      </c>
      <c r="C23" s="4" t="s">
        <v>47</v>
      </c>
      <c r="D23" s="4" t="s">
        <v>50</v>
      </c>
      <c r="E23" s="4" t="s">
        <v>47</v>
      </c>
      <c r="F23" s="6">
        <v>74381012</v>
      </c>
      <c r="G23" s="6">
        <f t="shared" si="0"/>
        <v>37190506</v>
      </c>
      <c r="H23" s="6">
        <v>11157151800</v>
      </c>
      <c r="I23" s="7">
        <v>0.96389999999999998</v>
      </c>
      <c r="J23" s="7">
        <v>0.443</v>
      </c>
      <c r="K23" s="6">
        <v>8299666</v>
      </c>
      <c r="L23" s="21">
        <f t="shared" si="1"/>
        <v>0.22316625646341032</v>
      </c>
      <c r="M23" s="6"/>
    </row>
    <row r="24" spans="1:13" x14ac:dyDescent="0.25">
      <c r="A24" s="26" t="s">
        <v>23</v>
      </c>
      <c r="B24" s="8" t="s">
        <v>53</v>
      </c>
      <c r="C24" s="4" t="s">
        <v>47</v>
      </c>
      <c r="D24" s="4" t="s">
        <v>50</v>
      </c>
      <c r="E24" s="4" t="s">
        <v>47</v>
      </c>
      <c r="F24" s="6">
        <v>73891480</v>
      </c>
      <c r="G24" s="6">
        <f t="shared" si="0"/>
        <v>36945740</v>
      </c>
      <c r="H24" s="6">
        <v>11083722000</v>
      </c>
      <c r="I24" s="7">
        <v>0.96860000000000002</v>
      </c>
      <c r="J24" s="7">
        <v>0.44319999999999998</v>
      </c>
      <c r="K24" s="6">
        <v>8356979</v>
      </c>
      <c r="L24" s="21">
        <f t="shared" si="1"/>
        <v>0.22619601069027173</v>
      </c>
      <c r="M24" s="6"/>
    </row>
    <row r="25" spans="1:13" x14ac:dyDescent="0.25">
      <c r="A25" s="26" t="s">
        <v>24</v>
      </c>
      <c r="B25" s="8" t="s">
        <v>53</v>
      </c>
      <c r="C25" s="4" t="s">
        <v>47</v>
      </c>
      <c r="D25" s="4" t="s">
        <v>50</v>
      </c>
      <c r="E25" s="4" t="s">
        <v>47</v>
      </c>
      <c r="F25" s="6">
        <v>71081164</v>
      </c>
      <c r="G25" s="6">
        <f t="shared" si="0"/>
        <v>35540582</v>
      </c>
      <c r="H25" s="6">
        <v>10662174600</v>
      </c>
      <c r="I25" s="7">
        <v>0.96260000000000001</v>
      </c>
      <c r="J25" s="7">
        <v>0.442</v>
      </c>
      <c r="K25" s="6">
        <v>7936143</v>
      </c>
      <c r="L25" s="21">
        <f t="shared" si="1"/>
        <v>0.2232980596659897</v>
      </c>
      <c r="M25" s="6"/>
    </row>
    <row r="26" spans="1:13" x14ac:dyDescent="0.25">
      <c r="A26" s="26" t="s">
        <v>27</v>
      </c>
      <c r="B26" s="8" t="s">
        <v>53</v>
      </c>
      <c r="C26" s="4" t="s">
        <v>47</v>
      </c>
      <c r="D26" s="4" t="s">
        <v>48</v>
      </c>
      <c r="E26" s="4" t="s">
        <v>47</v>
      </c>
      <c r="F26" s="6">
        <v>73499296</v>
      </c>
      <c r="G26" s="6">
        <f t="shared" si="0"/>
        <v>36749648</v>
      </c>
      <c r="H26" s="6">
        <v>11024894400</v>
      </c>
      <c r="I26" s="7">
        <v>0.96599999999999997</v>
      </c>
      <c r="J26" s="7">
        <v>0.44180000000000003</v>
      </c>
      <c r="K26" s="6">
        <v>7970682</v>
      </c>
      <c r="L26" s="21">
        <f t="shared" si="1"/>
        <v>0.21689138355828605</v>
      </c>
      <c r="M26" s="6"/>
    </row>
    <row r="27" spans="1:13" x14ac:dyDescent="0.25">
      <c r="A27" s="26" t="s">
        <v>28</v>
      </c>
      <c r="B27" s="8" t="s">
        <v>53</v>
      </c>
      <c r="C27" s="4" t="s">
        <v>47</v>
      </c>
      <c r="D27" s="4" t="s">
        <v>48</v>
      </c>
      <c r="E27" s="4" t="s">
        <v>47</v>
      </c>
      <c r="F27" s="6">
        <v>74573580</v>
      </c>
      <c r="G27" s="6">
        <f t="shared" si="0"/>
        <v>37286790</v>
      </c>
      <c r="H27" s="6">
        <v>11186037000</v>
      </c>
      <c r="I27" s="7">
        <v>0.9647</v>
      </c>
      <c r="J27" s="7">
        <v>0.44169999999999998</v>
      </c>
      <c r="K27" s="6">
        <v>7887780</v>
      </c>
      <c r="L27" s="21">
        <f t="shared" si="1"/>
        <v>0.21154355201936129</v>
      </c>
      <c r="M27" s="6"/>
    </row>
    <row r="28" spans="1:13" x14ac:dyDescent="0.25">
      <c r="A28" s="26" t="s">
        <v>29</v>
      </c>
      <c r="B28" s="8" t="s">
        <v>53</v>
      </c>
      <c r="C28" s="4" t="s">
        <v>47</v>
      </c>
      <c r="D28" s="4" t="s">
        <v>48</v>
      </c>
      <c r="E28" s="4" t="s">
        <v>47</v>
      </c>
      <c r="F28" s="6">
        <v>74936322</v>
      </c>
      <c r="G28" s="6">
        <f t="shared" si="0"/>
        <v>37468161</v>
      </c>
      <c r="H28" s="6">
        <v>11240448300</v>
      </c>
      <c r="I28" s="7">
        <v>0.96260000000000001</v>
      </c>
      <c r="J28" s="7">
        <v>0.44900000000000001</v>
      </c>
      <c r="K28" s="6">
        <v>8459989</v>
      </c>
      <c r="L28" s="21">
        <f t="shared" si="1"/>
        <v>0.22579141260762706</v>
      </c>
      <c r="M28" s="6"/>
    </row>
    <row r="29" spans="1:13" x14ac:dyDescent="0.25">
      <c r="A29" s="26" t="s">
        <v>30</v>
      </c>
      <c r="B29" s="8" t="s">
        <v>53</v>
      </c>
      <c r="C29" s="4" t="s">
        <v>47</v>
      </c>
      <c r="D29" s="4" t="s">
        <v>48</v>
      </c>
      <c r="E29" s="4" t="s">
        <v>47</v>
      </c>
      <c r="F29" s="6">
        <v>69564646</v>
      </c>
      <c r="G29" s="6">
        <f t="shared" si="0"/>
        <v>34782323</v>
      </c>
      <c r="H29" s="6">
        <v>10434696900</v>
      </c>
      <c r="I29" s="7">
        <v>0.96819999999999995</v>
      </c>
      <c r="J29" s="7">
        <v>0.44330000000000003</v>
      </c>
      <c r="K29" s="6">
        <v>7528937</v>
      </c>
      <c r="L29" s="21">
        <f t="shared" si="1"/>
        <v>0.21645871668778419</v>
      </c>
      <c r="M29" s="6"/>
    </row>
    <row r="30" spans="1:13" x14ac:dyDescent="0.25">
      <c r="A30" s="26" t="s">
        <v>31</v>
      </c>
      <c r="B30" s="8" t="s">
        <v>53</v>
      </c>
      <c r="C30" s="4" t="s">
        <v>47</v>
      </c>
      <c r="D30" s="4" t="s">
        <v>49</v>
      </c>
      <c r="E30" s="4" t="s">
        <v>47</v>
      </c>
      <c r="F30" s="6">
        <v>74356776</v>
      </c>
      <c r="G30" s="6">
        <f t="shared" si="0"/>
        <v>37178388</v>
      </c>
      <c r="H30" s="6">
        <v>11153516400</v>
      </c>
      <c r="I30" s="7">
        <v>0.96919999999999995</v>
      </c>
      <c r="J30" s="7">
        <v>0.44829999999999998</v>
      </c>
      <c r="K30" s="6">
        <v>8764023</v>
      </c>
      <c r="L30" s="21">
        <f t="shared" si="1"/>
        <v>0.23572896705473084</v>
      </c>
      <c r="M30" s="6"/>
    </row>
    <row r="31" spans="1:13" x14ac:dyDescent="0.25">
      <c r="A31" s="26" t="s">
        <v>32</v>
      </c>
      <c r="B31" s="8" t="s">
        <v>53</v>
      </c>
      <c r="C31" s="4" t="s">
        <v>47</v>
      </c>
      <c r="D31" s="4" t="s">
        <v>49</v>
      </c>
      <c r="E31" s="4" t="s">
        <v>47</v>
      </c>
      <c r="F31" s="6">
        <v>74760738</v>
      </c>
      <c r="G31" s="6">
        <f t="shared" si="0"/>
        <v>37380369</v>
      </c>
      <c r="H31" s="6">
        <v>11214110700</v>
      </c>
      <c r="I31" s="7">
        <v>0.96819999999999995</v>
      </c>
      <c r="J31" s="7">
        <v>0.4446</v>
      </c>
      <c r="K31" s="6">
        <v>8583201</v>
      </c>
      <c r="L31" s="21">
        <f t="shared" si="1"/>
        <v>0.22961787776894338</v>
      </c>
      <c r="M31" s="6"/>
    </row>
    <row r="32" spans="1:13" x14ac:dyDescent="0.25">
      <c r="A32" s="26" t="s">
        <v>35</v>
      </c>
      <c r="B32" s="8" t="s">
        <v>53</v>
      </c>
      <c r="C32" s="4" t="s">
        <v>47</v>
      </c>
      <c r="D32" s="4" t="s">
        <v>49</v>
      </c>
      <c r="E32" s="4" t="s">
        <v>47</v>
      </c>
      <c r="F32" s="6">
        <v>73858194</v>
      </c>
      <c r="G32" s="6">
        <f t="shared" si="0"/>
        <v>36929097</v>
      </c>
      <c r="H32" s="6">
        <v>11078729100</v>
      </c>
      <c r="I32" s="7">
        <v>0.96799999999999997</v>
      </c>
      <c r="J32" s="7">
        <v>0.44379999999999997</v>
      </c>
      <c r="K32" s="6">
        <v>8429760</v>
      </c>
      <c r="L32" s="21">
        <f t="shared" si="1"/>
        <v>0.2282687822017419</v>
      </c>
      <c r="M32" s="6"/>
    </row>
    <row r="33" spans="1:13" x14ac:dyDescent="0.25">
      <c r="A33" s="26" t="s">
        <v>36</v>
      </c>
      <c r="B33" s="8" t="s">
        <v>53</v>
      </c>
      <c r="C33" s="4" t="s">
        <v>47</v>
      </c>
      <c r="D33" s="4" t="s">
        <v>49</v>
      </c>
      <c r="E33" s="4" t="s">
        <v>47</v>
      </c>
      <c r="F33" s="6">
        <v>73909926</v>
      </c>
      <c r="G33" s="6">
        <f t="shared" si="0"/>
        <v>36954963</v>
      </c>
      <c r="H33" s="6">
        <v>11086488900</v>
      </c>
      <c r="I33" s="7">
        <v>0.96640000000000004</v>
      </c>
      <c r="J33" s="7">
        <v>0.44169999999999998</v>
      </c>
      <c r="K33" s="6">
        <v>8160215</v>
      </c>
      <c r="L33" s="21">
        <f t="shared" si="1"/>
        <v>0.22081513110972401</v>
      </c>
      <c r="M33" s="6"/>
    </row>
    <row r="34" spans="1:13" x14ac:dyDescent="0.25">
      <c r="A34" s="26" t="s">
        <v>12</v>
      </c>
      <c r="B34" s="8" t="s">
        <v>53</v>
      </c>
      <c r="C34" s="5" t="s">
        <v>46</v>
      </c>
      <c r="D34" s="4" t="s">
        <v>51</v>
      </c>
      <c r="E34" s="4" t="s">
        <v>52</v>
      </c>
      <c r="F34" s="6">
        <v>73827156</v>
      </c>
      <c r="G34" s="6">
        <f t="shared" si="0"/>
        <v>36913578</v>
      </c>
      <c r="H34" s="6">
        <v>11074073400</v>
      </c>
      <c r="I34" s="7">
        <v>0.97140000000000004</v>
      </c>
      <c r="J34" s="7">
        <v>0.44800000000000001</v>
      </c>
      <c r="K34" s="6">
        <v>8702448</v>
      </c>
      <c r="L34" s="21">
        <f t="shared" si="1"/>
        <v>0.23575195013607189</v>
      </c>
      <c r="M34" s="6"/>
    </row>
    <row r="35" spans="1:13" x14ac:dyDescent="0.25">
      <c r="A35" s="26" t="s">
        <v>13</v>
      </c>
      <c r="B35" s="8" t="s">
        <v>53</v>
      </c>
      <c r="C35" s="5" t="s">
        <v>46</v>
      </c>
      <c r="D35" s="4" t="s">
        <v>51</v>
      </c>
      <c r="E35" s="4" t="s">
        <v>52</v>
      </c>
      <c r="F35" s="6">
        <v>74165992</v>
      </c>
      <c r="G35" s="6">
        <f t="shared" si="0"/>
        <v>37082996</v>
      </c>
      <c r="H35" s="6">
        <v>11124898800</v>
      </c>
      <c r="I35" s="7">
        <v>0.97160000000000002</v>
      </c>
      <c r="J35" s="7">
        <v>0.4481</v>
      </c>
      <c r="K35" s="6">
        <v>8637890</v>
      </c>
      <c r="L35" s="21">
        <f t="shared" si="1"/>
        <v>0.23293398408262375</v>
      </c>
      <c r="M35" s="6"/>
    </row>
    <row r="36" spans="1:13" x14ac:dyDescent="0.25">
      <c r="A36" s="26" t="s">
        <v>14</v>
      </c>
      <c r="B36" s="8" t="s">
        <v>53</v>
      </c>
      <c r="C36" s="5" t="s">
        <v>46</v>
      </c>
      <c r="D36" s="4" t="s">
        <v>51</v>
      </c>
      <c r="E36" s="4" t="s">
        <v>52</v>
      </c>
      <c r="F36" s="6">
        <v>75722810</v>
      </c>
      <c r="G36" s="6">
        <f t="shared" si="0"/>
        <v>37861405</v>
      </c>
      <c r="H36" s="6">
        <v>11358421500</v>
      </c>
      <c r="I36" s="7">
        <v>0.96150000000000002</v>
      </c>
      <c r="J36" s="7">
        <v>0.45179999999999998</v>
      </c>
      <c r="K36" s="6">
        <v>8943237</v>
      </c>
      <c r="L36" s="21">
        <f t="shared" si="1"/>
        <v>0.23620985539231837</v>
      </c>
      <c r="M36" s="6"/>
    </row>
    <row r="37" spans="1:13" x14ac:dyDescent="0.25">
      <c r="A37" s="26" t="s">
        <v>15</v>
      </c>
      <c r="B37" s="8" t="s">
        <v>53</v>
      </c>
      <c r="C37" s="5" t="s">
        <v>46</v>
      </c>
      <c r="D37" s="4" t="s">
        <v>51</v>
      </c>
      <c r="E37" s="4" t="s">
        <v>52</v>
      </c>
      <c r="F37" s="6">
        <v>64020594</v>
      </c>
      <c r="G37" s="6">
        <f t="shared" si="0"/>
        <v>32010297</v>
      </c>
      <c r="H37" s="6">
        <v>9603089100</v>
      </c>
      <c r="I37" s="7">
        <v>0.96879999999999999</v>
      </c>
      <c r="J37" s="7">
        <v>0.44769999999999999</v>
      </c>
      <c r="K37" s="6">
        <v>7316067</v>
      </c>
      <c r="L37" s="21">
        <f t="shared" si="1"/>
        <v>0.22855354950314893</v>
      </c>
      <c r="M37" s="6"/>
    </row>
    <row r="38" spans="1:13" x14ac:dyDescent="0.25">
      <c r="A38" s="26" t="s">
        <v>16</v>
      </c>
      <c r="B38" s="8" t="s">
        <v>53</v>
      </c>
      <c r="C38" s="8" t="s">
        <v>53</v>
      </c>
      <c r="D38" s="4" t="s">
        <v>51</v>
      </c>
      <c r="E38" s="4" t="s">
        <v>52</v>
      </c>
      <c r="F38" s="6">
        <v>67017462</v>
      </c>
      <c r="G38" s="6">
        <f t="shared" si="0"/>
        <v>33508731</v>
      </c>
      <c r="H38" s="6">
        <v>10052619300</v>
      </c>
      <c r="I38" s="7">
        <v>0.96760000000000002</v>
      </c>
      <c r="J38" s="7">
        <v>0.44500000000000001</v>
      </c>
      <c r="K38" s="6">
        <v>7835965</v>
      </c>
      <c r="L38" s="21">
        <f t="shared" si="1"/>
        <v>0.23384845579499863</v>
      </c>
      <c r="M38" s="6"/>
    </row>
    <row r="39" spans="1:13" x14ac:dyDescent="0.25">
      <c r="A39" s="26" t="s">
        <v>19</v>
      </c>
      <c r="B39" s="8" t="s">
        <v>53</v>
      </c>
      <c r="C39" s="8" t="s">
        <v>53</v>
      </c>
      <c r="D39" s="4" t="s">
        <v>51</v>
      </c>
      <c r="E39" s="4" t="s">
        <v>52</v>
      </c>
      <c r="F39" s="6">
        <v>65314492</v>
      </c>
      <c r="G39" s="6">
        <f t="shared" si="0"/>
        <v>32657246</v>
      </c>
      <c r="H39" s="6">
        <v>9797173800</v>
      </c>
      <c r="I39" s="7">
        <v>0.96899999999999997</v>
      </c>
      <c r="J39" s="7">
        <v>0.44469999999999998</v>
      </c>
      <c r="K39" s="6">
        <v>7426739</v>
      </c>
      <c r="L39" s="21">
        <f t="shared" si="1"/>
        <v>0.22741473668661466</v>
      </c>
      <c r="M39" s="6"/>
    </row>
    <row r="40" spans="1:13" x14ac:dyDescent="0.25">
      <c r="A40" s="26" t="s">
        <v>42</v>
      </c>
      <c r="B40" s="8" t="s">
        <v>53</v>
      </c>
      <c r="C40" s="8" t="s">
        <v>53</v>
      </c>
      <c r="D40" s="4" t="s">
        <v>51</v>
      </c>
      <c r="E40" s="4" t="s">
        <v>52</v>
      </c>
      <c r="F40" s="13">
        <v>28016774</v>
      </c>
      <c r="G40" s="13">
        <f t="shared" si="0"/>
        <v>14008387</v>
      </c>
      <c r="H40" s="13">
        <v>4202516100</v>
      </c>
      <c r="I40" s="14">
        <v>0.96970000000000001</v>
      </c>
      <c r="J40" s="14">
        <v>0.44400000000000001</v>
      </c>
      <c r="K40" s="6">
        <v>3292049</v>
      </c>
      <c r="L40" s="21">
        <f t="shared" si="1"/>
        <v>0.23500557201910541</v>
      </c>
      <c r="M40" s="6"/>
    </row>
    <row r="41" spans="1:13" x14ac:dyDescent="0.25">
      <c r="A41" s="27" t="s">
        <v>21</v>
      </c>
      <c r="B41" s="10" t="s">
        <v>53</v>
      </c>
      <c r="C41" s="10" t="s">
        <v>53</v>
      </c>
      <c r="D41" s="9" t="s">
        <v>51</v>
      </c>
      <c r="E41" s="9" t="s">
        <v>52</v>
      </c>
      <c r="F41" s="11">
        <v>63682266</v>
      </c>
      <c r="G41" s="11">
        <f t="shared" si="0"/>
        <v>31841133</v>
      </c>
      <c r="H41" s="11">
        <v>9552339900</v>
      </c>
      <c r="I41" s="12">
        <v>0.96719999999999995</v>
      </c>
      <c r="J41" s="12">
        <v>0.44679999999999997</v>
      </c>
      <c r="K41" s="11">
        <v>7448972</v>
      </c>
      <c r="L41" s="24">
        <f t="shared" si="1"/>
        <v>0.23394180100312384</v>
      </c>
      <c r="M41" s="6"/>
    </row>
    <row r="42" spans="1:13" x14ac:dyDescent="0.25">
      <c r="E42" s="28" t="s">
        <v>54</v>
      </c>
      <c r="F42" s="16">
        <f>AVERAGE(F2:F41)</f>
        <v>70412790.900000006</v>
      </c>
      <c r="G42" s="16">
        <f t="shared" ref="G42:L42" si="2">AVERAGE(G2:G41)</f>
        <v>35206395.450000003</v>
      </c>
      <c r="H42" s="16">
        <f t="shared" si="2"/>
        <v>10561918635</v>
      </c>
      <c r="I42" s="17">
        <f t="shared" si="2"/>
        <v>0.96628749999999974</v>
      </c>
      <c r="J42" s="17">
        <f t="shared" si="2"/>
        <v>0.44352749999999996</v>
      </c>
      <c r="K42" s="16">
        <f t="shared" si="2"/>
        <v>7926608.125</v>
      </c>
      <c r="L42" s="18">
        <f t="shared" si="2"/>
        <v>0.22527100410041193</v>
      </c>
      <c r="M42" s="6"/>
    </row>
    <row r="43" spans="1:13" x14ac:dyDescent="0.25">
      <c r="E43" s="29" t="s">
        <v>55</v>
      </c>
      <c r="F43" s="19">
        <f>MIN(F2:F41)</f>
        <v>28016774</v>
      </c>
      <c r="G43" s="19">
        <f t="shared" ref="G43:L43" si="3">MIN(G2:G41)</f>
        <v>14008387</v>
      </c>
      <c r="H43" s="19">
        <f t="shared" si="3"/>
        <v>4202516100</v>
      </c>
      <c r="I43" s="20">
        <f t="shared" si="3"/>
        <v>0.96150000000000002</v>
      </c>
      <c r="J43" s="20">
        <f t="shared" si="3"/>
        <v>0.43619999999999998</v>
      </c>
      <c r="K43" s="19">
        <f t="shared" si="3"/>
        <v>3292049</v>
      </c>
      <c r="L43" s="21">
        <f t="shared" si="3"/>
        <v>0.21154355201936129</v>
      </c>
      <c r="M43" s="6"/>
    </row>
    <row r="44" spans="1:13" x14ac:dyDescent="0.25">
      <c r="E44" s="29" t="s">
        <v>56</v>
      </c>
      <c r="F44" s="19">
        <f>MAX(F2:F41)</f>
        <v>76126604</v>
      </c>
      <c r="G44" s="19">
        <f t="shared" ref="G44:L44" si="4">MAX(G2:G41)</f>
        <v>38063302</v>
      </c>
      <c r="H44" s="19">
        <f t="shared" si="4"/>
        <v>11418990600</v>
      </c>
      <c r="I44" s="20">
        <f t="shared" si="4"/>
        <v>0.97160000000000002</v>
      </c>
      <c r="J44" s="20">
        <f t="shared" si="4"/>
        <v>0.45179999999999998</v>
      </c>
      <c r="K44" s="19">
        <f t="shared" si="4"/>
        <v>8943237</v>
      </c>
      <c r="L44" s="21">
        <f t="shared" si="4"/>
        <v>0.23620985539231837</v>
      </c>
      <c r="M44" s="6"/>
    </row>
    <row r="45" spans="1:13" x14ac:dyDescent="0.25">
      <c r="E45" s="30" t="s">
        <v>57</v>
      </c>
      <c r="F45" s="11">
        <f>SUM(F2:F41)</f>
        <v>2816511636</v>
      </c>
      <c r="G45" s="11">
        <f t="shared" ref="G45:K45" si="5">SUM(G2:G41)</f>
        <v>1408255818</v>
      </c>
      <c r="H45" s="11">
        <f t="shared" si="5"/>
        <v>422476745400</v>
      </c>
      <c r="I45" s="11" t="s">
        <v>47</v>
      </c>
      <c r="J45" s="11" t="s">
        <v>47</v>
      </c>
      <c r="K45" s="11">
        <f t="shared" si="5"/>
        <v>317064325</v>
      </c>
      <c r="L45" s="22" t="s">
        <v>47</v>
      </c>
    </row>
    <row r="47" spans="1:13" x14ac:dyDescent="0.25">
      <c r="F47" s="15"/>
      <c r="G47" s="15"/>
    </row>
  </sheetData>
  <sortState xmlns:xlrd2="http://schemas.microsoft.com/office/spreadsheetml/2017/richdata2" ref="A2:L45">
    <sortCondition descending="1" ref="B2:B45"/>
    <sortCondition ref="D2:D45" customList="3 hrs,24 hrs,1 wk,4 wks"/>
    <sortCondition descending="1" ref="C2:C45"/>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 Sheet</vt:lpstr>
      <vt:lpstr>Read 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Wilkinson</dc:creator>
  <cp:lastModifiedBy>samw63</cp:lastModifiedBy>
  <dcterms:created xsi:type="dcterms:W3CDTF">2015-06-05T18:17:20Z</dcterms:created>
  <dcterms:modified xsi:type="dcterms:W3CDTF">2020-09-27T09:11:56Z</dcterms:modified>
</cp:coreProperties>
</file>