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PhD Project\Thesis\Final Version of Thesis - 2nd Submission - Corrected Thesis - 2021\Chapter 2 - Supplemental Data Sets\"/>
    </mc:Choice>
  </mc:AlternateContent>
  <xr:revisionPtr revIDLastSave="0" documentId="13_ncr:1_{6EA3AAD0-BACB-435D-93DF-1F251CCF63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 Sheet" sheetId="2" r:id="rId1"/>
    <sheet name="Read Sta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H2" i="1" l="1"/>
  <c r="K2" i="1"/>
  <c r="J2" i="1"/>
  <c r="G11" i="1" l="1"/>
  <c r="I11" i="1"/>
  <c r="C11" i="1"/>
  <c r="D11" i="1"/>
  <c r="B11" i="1"/>
  <c r="C10" i="1"/>
  <c r="D10" i="1"/>
  <c r="E10" i="1"/>
  <c r="F10" i="1"/>
  <c r="G10" i="1"/>
  <c r="I10" i="1"/>
  <c r="M10" i="1"/>
  <c r="B10" i="1"/>
  <c r="C9" i="1"/>
  <c r="D9" i="1"/>
  <c r="E9" i="1"/>
  <c r="F9" i="1"/>
  <c r="G9" i="1"/>
  <c r="I9" i="1"/>
  <c r="M9" i="1"/>
  <c r="B9" i="1"/>
  <c r="B8" i="1"/>
  <c r="D8" i="1"/>
  <c r="E8" i="1"/>
  <c r="F8" i="1"/>
  <c r="G8" i="1"/>
  <c r="I8" i="1"/>
  <c r="M8" i="1"/>
  <c r="C8" i="1"/>
  <c r="K3" i="1" l="1"/>
  <c r="K4" i="1"/>
  <c r="K5" i="1"/>
  <c r="K6" i="1"/>
  <c r="K7" i="1"/>
  <c r="J3" i="1"/>
  <c r="J4" i="1"/>
  <c r="J5" i="1"/>
  <c r="J8" i="1" s="1"/>
  <c r="J6" i="1"/>
  <c r="J7" i="1"/>
  <c r="H3" i="1"/>
  <c r="H4" i="1"/>
  <c r="H5" i="1"/>
  <c r="H6" i="1"/>
  <c r="H7" i="1"/>
  <c r="H9" i="1" l="1"/>
  <c r="H10" i="1"/>
  <c r="J10" i="1"/>
  <c r="J9" i="1"/>
  <c r="K9" i="1"/>
  <c r="K10" i="1"/>
  <c r="H8" i="1"/>
  <c r="K8" i="1"/>
</calcChain>
</file>

<file path=xl/sharedStrings.xml><?xml version="1.0" encoding="utf-8"?>
<sst xmlns="http://schemas.openxmlformats.org/spreadsheetml/2006/main" count="62" uniqueCount="45">
  <si>
    <t>Water.1</t>
  </si>
  <si>
    <t>Water.2</t>
  </si>
  <si>
    <t>Water.3</t>
  </si>
  <si>
    <t>JA.1</t>
  </si>
  <si>
    <t>JA.2</t>
  </si>
  <si>
    <t>JA.3</t>
  </si>
  <si>
    <t>% Aligned</t>
  </si>
  <si>
    <t xml:space="preserve">Background Information </t>
  </si>
  <si>
    <t xml:space="preserve">Column Information </t>
  </si>
  <si>
    <t>Column Header</t>
  </si>
  <si>
    <t>Description</t>
  </si>
  <si>
    <t>Number of Clean Raw Bases</t>
  </si>
  <si>
    <t>Total number of bases from across all reads.</t>
  </si>
  <si>
    <t>% GC content</t>
  </si>
  <si>
    <t>The percentage of sequenced bases which were guanine and cytosine.</t>
  </si>
  <si>
    <t>Sample ID</t>
  </si>
  <si>
    <t>Average</t>
  </si>
  <si>
    <t>Min</t>
  </si>
  <si>
    <t>Max</t>
  </si>
  <si>
    <t>Total</t>
  </si>
  <si>
    <t>NA</t>
  </si>
  <si>
    <t>Number of read pairs provided by BGI.</t>
  </si>
  <si>
    <t>The seedling treatment (water or JA) and replicate number (1, 2 or 3).</t>
  </si>
  <si>
    <t>Percentage of sequenced bases which had a phred quality score of 20 or greater.</t>
  </si>
  <si>
    <t>The % of cytosines, in plastid mapping reads, called as methylated. As the plastid genome should be unmethylated this provides a measure of the bisulfite non-conversion rate.</t>
  </si>
  <si>
    <t xml:space="preserve">Aligned Read Pairs </t>
  </si>
  <si>
    <r>
      <t xml:space="preserve">Number of read pairs uniquely mapped to the </t>
    </r>
    <r>
      <rPr>
        <i/>
        <sz val="11"/>
        <color theme="1"/>
        <rFont val="Calibri"/>
        <family val="2"/>
        <scheme val="minor"/>
      </rPr>
      <t>A. thaliana</t>
    </r>
    <r>
      <rPr>
        <sz val="11"/>
        <color theme="1"/>
        <rFont val="Calibri"/>
        <family val="2"/>
        <scheme val="minor"/>
      </rPr>
      <t xml:space="preserve"> genome.</t>
    </r>
  </si>
  <si>
    <r>
      <t xml:space="preserve">Percentage of sequenced read pairs which were uniquely aligned to the </t>
    </r>
    <r>
      <rPr>
        <i/>
        <sz val="11"/>
        <color theme="1"/>
        <rFont val="Calibri"/>
        <family val="2"/>
        <scheme val="minor"/>
      </rPr>
      <t>A. thaliana</t>
    </r>
    <r>
      <rPr>
        <sz val="11"/>
        <color theme="1"/>
        <rFont val="Calibri"/>
        <family val="2"/>
        <scheme val="minor"/>
      </rPr>
      <t xml:space="preserve"> genome.</t>
    </r>
  </si>
  <si>
    <t>Number of read pairs remaining following deduplication.</t>
  </si>
  <si>
    <r>
      <t xml:space="preserve">Percentage of read pairs aligned to the </t>
    </r>
    <r>
      <rPr>
        <i/>
        <sz val="11"/>
        <color theme="1"/>
        <rFont val="Calibri"/>
        <family val="2"/>
        <scheme val="minor"/>
      </rPr>
      <t>A. thaliana</t>
    </r>
    <r>
      <rPr>
        <sz val="11"/>
        <color theme="1"/>
        <rFont val="Calibri"/>
        <family val="2"/>
        <scheme val="minor"/>
      </rPr>
      <t xml:space="preserve"> genome which were removed during the deduplication procedure. </t>
    </r>
  </si>
  <si>
    <t>The % of the sequenced read pairs remaining following alignment and subsequent deduplication.</t>
  </si>
  <si>
    <r>
      <t xml:space="preserve">% of Bases </t>
    </r>
    <r>
      <rPr>
        <b/>
        <sz val="11"/>
        <color rgb="FF000000"/>
        <rFont val="Calibri"/>
        <family val="2"/>
      </rPr>
      <t>≥</t>
    </r>
    <r>
      <rPr>
        <b/>
        <sz val="11"/>
        <color rgb="FF000000"/>
        <rFont val="Calibri"/>
        <family val="2"/>
        <scheme val="minor"/>
      </rPr>
      <t xml:space="preserve"> Q20</t>
    </r>
  </si>
  <si>
    <t>% of Bases ≥ Q20</t>
  </si>
  <si>
    <t xml:space="preserve">Deduplicated Read Pairs               </t>
  </si>
  <si>
    <t>Deduplicated Read Pairs</t>
  </si>
  <si>
    <t>% of Aligned Read Pairs Removed during Deduplication</t>
  </si>
  <si>
    <t>% of Sequenced Read Pairs Used for Methylation Calling</t>
  </si>
  <si>
    <t>Bisulfite Non-Conversion Rate (%)</t>
  </si>
  <si>
    <t>Number of Clean Raw Read Pairs</t>
  </si>
  <si>
    <t>Number of Clean Raw Reads</t>
  </si>
  <si>
    <t xml:space="preserve">Number of 150 bp reads provided by BGI. Note - all reads part of a pair as 150 bp paired-end sequencing was performed. </t>
  </si>
  <si>
    <r>
      <t xml:space="preserve">Supplemental Data Set 2.21. </t>
    </r>
    <r>
      <rPr>
        <sz val="14"/>
        <color theme="1"/>
        <rFont val="Calibri"/>
        <family val="2"/>
        <scheme val="minor"/>
      </rPr>
      <t>Whole genome bisulfite sequencing raw read data and alignment statistics.</t>
    </r>
  </si>
  <si>
    <r>
      <t xml:space="preserve">This data set contains statistics relating to the raw reads of 6 DNA samples bisulfite treated and sequenced in this study. Each sample was derived from five-week-old plants treated as two-week-old seedlings with water or 1 mM JA (n = 3). Also provided in this dataset are statistics associated with the reads which were successfully aligned to the </t>
    </r>
    <r>
      <rPr>
        <i/>
        <sz val="11"/>
        <color theme="1"/>
        <rFont val="Calibri"/>
        <family val="2"/>
        <scheme val="minor"/>
      </rPr>
      <t>Arabidopsis thaliana</t>
    </r>
    <r>
      <rPr>
        <sz val="11"/>
        <color theme="1"/>
        <rFont val="Calibri"/>
        <family val="2"/>
        <scheme val="minor"/>
      </rPr>
      <t xml:space="preserve"> reference genome (Ensembl Plants version TAIR10.40, https://plants.ensembl.org/Arabidopsis_thaliana/Info/Index) and which were not duplicated. Furthermore, information on the bisulfite conversion efficiency is provided. </t>
    </r>
  </si>
  <si>
    <t>Cytosine Coverage</t>
  </si>
  <si>
    <t>The average number of reads covering each cytosine position. Only cytosines in the nuclear genome were considered.  Calculated from the cytosine reports output by the Bismark tool bismark_methylation_extractor.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</si>
</sst>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1" fillId="0" borderId="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3A3E-AABF-4E29-815C-2B0A72301763}">
  <dimension ref="B2:O37"/>
  <sheetViews>
    <sheetView tabSelected="1" workbookViewId="0"/>
  </sheetViews>
  <sheetFormatPr defaultRowHeight="15" x14ac:dyDescent="0.25"/>
  <sheetData>
    <row r="2" spans="2:15" ht="15" customHeight="1" x14ac:dyDescent="0.25">
      <c r="B2" s="43" t="s">
        <v>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2:15" ht="15" customHeight="1" x14ac:dyDescent="0.2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2:15" ht="15" customHeight="1" x14ac:dyDescent="0.2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</row>
    <row r="5" spans="2:15" x14ac:dyDescent="0.25">
      <c r="B5" s="2"/>
      <c r="O5" s="3"/>
    </row>
    <row r="6" spans="2:15" ht="15" customHeight="1" x14ac:dyDescent="0.25">
      <c r="B6" s="58" t="s">
        <v>7</v>
      </c>
      <c r="C6" s="59"/>
      <c r="D6" s="60"/>
      <c r="E6" s="67" t="s">
        <v>42</v>
      </c>
      <c r="F6" s="67"/>
      <c r="G6" s="67"/>
      <c r="H6" s="67"/>
      <c r="I6" s="67"/>
      <c r="J6" s="67"/>
      <c r="K6" s="67"/>
      <c r="L6" s="67"/>
      <c r="M6" s="67"/>
      <c r="N6" s="67"/>
      <c r="O6" s="68"/>
    </row>
    <row r="7" spans="2:15" ht="15" customHeight="1" x14ac:dyDescent="0.25">
      <c r="B7" s="61"/>
      <c r="C7" s="62"/>
      <c r="D7" s="63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2:15" ht="15" customHeight="1" x14ac:dyDescent="0.25">
      <c r="B8" s="61"/>
      <c r="C8" s="62"/>
      <c r="D8" s="63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2:15" ht="15" customHeight="1" x14ac:dyDescent="0.25">
      <c r="B9" s="61"/>
      <c r="C9" s="62"/>
      <c r="D9" s="63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2:15" ht="15" customHeight="1" x14ac:dyDescent="0.25">
      <c r="B10" s="61"/>
      <c r="C10" s="62"/>
      <c r="D10" s="63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2:15" x14ac:dyDescent="0.25">
      <c r="B11" s="64"/>
      <c r="C11" s="65"/>
      <c r="D11" s="66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</row>
    <row r="12" spans="2:15" ht="15" customHeight="1" x14ac:dyDescent="0.25">
      <c r="B12" s="36"/>
      <c r="C12" s="37"/>
      <c r="D12" s="37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2:15" ht="15" customHeight="1" x14ac:dyDescent="0.25">
      <c r="B13" s="58" t="s">
        <v>8</v>
      </c>
      <c r="C13" s="59"/>
      <c r="D13" s="60"/>
      <c r="E13" s="52" t="s">
        <v>9</v>
      </c>
      <c r="F13" s="53"/>
      <c r="G13" s="53"/>
      <c r="H13" s="53" t="s">
        <v>10</v>
      </c>
      <c r="I13" s="53"/>
      <c r="J13" s="53"/>
      <c r="K13" s="53"/>
      <c r="L13" s="53"/>
      <c r="M13" s="53"/>
      <c r="N13" s="53"/>
      <c r="O13" s="54"/>
    </row>
    <row r="14" spans="2:15" ht="15" customHeight="1" x14ac:dyDescent="0.25">
      <c r="B14" s="61"/>
      <c r="C14" s="62"/>
      <c r="D14" s="63"/>
      <c r="E14" s="73" t="s">
        <v>15</v>
      </c>
      <c r="F14" s="74"/>
      <c r="G14" s="74"/>
      <c r="H14" s="75" t="s">
        <v>22</v>
      </c>
      <c r="I14" s="75"/>
      <c r="J14" s="75"/>
      <c r="K14" s="75"/>
      <c r="L14" s="75"/>
      <c r="M14" s="75"/>
      <c r="N14" s="75"/>
      <c r="O14" s="76"/>
    </row>
    <row r="15" spans="2:15" ht="15" customHeight="1" x14ac:dyDescent="0.25">
      <c r="B15" s="61"/>
      <c r="C15" s="62"/>
      <c r="D15" s="63"/>
      <c r="E15" s="39" t="s">
        <v>39</v>
      </c>
      <c r="F15" s="41"/>
      <c r="G15" s="41"/>
      <c r="H15" s="41" t="s">
        <v>40</v>
      </c>
      <c r="I15" s="41"/>
      <c r="J15" s="41"/>
      <c r="K15" s="41"/>
      <c r="L15" s="41"/>
      <c r="M15" s="41"/>
      <c r="N15" s="41"/>
      <c r="O15" s="42"/>
    </row>
    <row r="16" spans="2:15" ht="15" customHeight="1" x14ac:dyDescent="0.25">
      <c r="B16" s="61"/>
      <c r="C16" s="62"/>
      <c r="D16" s="63"/>
      <c r="E16" s="39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2:15" ht="15" customHeight="1" x14ac:dyDescent="0.25">
      <c r="B17" s="61"/>
      <c r="C17" s="62"/>
      <c r="D17" s="63"/>
      <c r="E17" s="39" t="s">
        <v>38</v>
      </c>
      <c r="F17" s="41"/>
      <c r="G17" s="41"/>
      <c r="H17" s="41" t="s">
        <v>21</v>
      </c>
      <c r="I17" s="41"/>
      <c r="J17" s="41"/>
      <c r="K17" s="41"/>
      <c r="L17" s="41"/>
      <c r="M17" s="41"/>
      <c r="N17" s="41"/>
      <c r="O17" s="42"/>
    </row>
    <row r="18" spans="2:15" ht="15" customHeight="1" x14ac:dyDescent="0.25">
      <c r="B18" s="61"/>
      <c r="C18" s="62"/>
      <c r="D18" s="63"/>
      <c r="E18" s="39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5" customHeight="1" x14ac:dyDescent="0.25">
      <c r="B19" s="61"/>
      <c r="C19" s="62"/>
      <c r="D19" s="63"/>
      <c r="E19" s="39" t="s">
        <v>11</v>
      </c>
      <c r="F19" s="41"/>
      <c r="G19" s="41"/>
      <c r="H19" s="41" t="s">
        <v>12</v>
      </c>
      <c r="I19" s="41"/>
      <c r="J19" s="41"/>
      <c r="K19" s="41"/>
      <c r="L19" s="41"/>
      <c r="M19" s="41"/>
      <c r="N19" s="41"/>
      <c r="O19" s="42"/>
    </row>
    <row r="20" spans="2:15" ht="15" customHeight="1" x14ac:dyDescent="0.25">
      <c r="B20" s="61"/>
      <c r="C20" s="62"/>
      <c r="D20" s="63"/>
      <c r="E20" s="39" t="s">
        <v>32</v>
      </c>
      <c r="F20" s="41"/>
      <c r="G20" s="41"/>
      <c r="H20" s="41" t="s">
        <v>23</v>
      </c>
      <c r="I20" s="41"/>
      <c r="J20" s="41"/>
      <c r="K20" s="41"/>
      <c r="L20" s="41"/>
      <c r="M20" s="41"/>
      <c r="N20" s="41"/>
      <c r="O20" s="42"/>
    </row>
    <row r="21" spans="2:15" ht="15" customHeight="1" x14ac:dyDescent="0.25">
      <c r="B21" s="61"/>
      <c r="C21" s="62"/>
      <c r="D21" s="63"/>
      <c r="E21" s="39" t="s">
        <v>13</v>
      </c>
      <c r="F21" s="41"/>
      <c r="G21" s="41"/>
      <c r="H21" s="41" t="s">
        <v>14</v>
      </c>
      <c r="I21" s="41"/>
      <c r="J21" s="41"/>
      <c r="K21" s="41"/>
      <c r="L21" s="41"/>
      <c r="M21" s="41"/>
      <c r="N21" s="41"/>
      <c r="O21" s="42"/>
    </row>
    <row r="22" spans="2:15" ht="15" customHeight="1" x14ac:dyDescent="0.25">
      <c r="B22" s="61"/>
      <c r="C22" s="62"/>
      <c r="D22" s="63"/>
      <c r="E22" s="39" t="s">
        <v>25</v>
      </c>
      <c r="F22" s="41"/>
      <c r="G22" s="41"/>
      <c r="H22" s="41" t="s">
        <v>26</v>
      </c>
      <c r="I22" s="41"/>
      <c r="J22" s="41"/>
      <c r="K22" s="41"/>
      <c r="L22" s="41"/>
      <c r="M22" s="41"/>
      <c r="N22" s="41"/>
      <c r="O22" s="42"/>
    </row>
    <row r="23" spans="2:15" ht="15" customHeight="1" x14ac:dyDescent="0.25">
      <c r="B23" s="61"/>
      <c r="C23" s="62"/>
      <c r="D23" s="63"/>
      <c r="E23" s="39" t="s">
        <v>6</v>
      </c>
      <c r="F23" s="41"/>
      <c r="G23" s="41"/>
      <c r="H23" s="41" t="s">
        <v>27</v>
      </c>
      <c r="I23" s="41"/>
      <c r="J23" s="41"/>
      <c r="K23" s="41"/>
      <c r="L23" s="41"/>
      <c r="M23" s="41"/>
      <c r="N23" s="41"/>
      <c r="O23" s="42"/>
    </row>
    <row r="24" spans="2:15" ht="15" customHeight="1" x14ac:dyDescent="0.25">
      <c r="B24" s="61"/>
      <c r="C24" s="62"/>
      <c r="D24" s="63"/>
      <c r="E24" s="39"/>
      <c r="F24" s="41"/>
      <c r="G24" s="41"/>
      <c r="H24" s="41"/>
      <c r="I24" s="41"/>
      <c r="J24" s="41"/>
      <c r="K24" s="41"/>
      <c r="L24" s="41"/>
      <c r="M24" s="41"/>
      <c r="N24" s="41"/>
      <c r="O24" s="42"/>
    </row>
    <row r="25" spans="2:15" ht="15" customHeight="1" x14ac:dyDescent="0.25">
      <c r="B25" s="61"/>
      <c r="C25" s="62"/>
      <c r="D25" s="63"/>
      <c r="E25" s="39" t="s">
        <v>33</v>
      </c>
      <c r="F25" s="41"/>
      <c r="G25" s="41"/>
      <c r="H25" s="41" t="s">
        <v>28</v>
      </c>
      <c r="I25" s="41"/>
      <c r="J25" s="41"/>
      <c r="K25" s="41"/>
      <c r="L25" s="41"/>
      <c r="M25" s="41"/>
      <c r="N25" s="41"/>
      <c r="O25" s="42"/>
    </row>
    <row r="26" spans="2:15" ht="15" customHeight="1" x14ac:dyDescent="0.25">
      <c r="B26" s="61"/>
      <c r="C26" s="62"/>
      <c r="D26" s="63"/>
      <c r="E26" s="39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2:15" ht="15" customHeight="1" x14ac:dyDescent="0.25">
      <c r="B27" s="61"/>
      <c r="C27" s="62"/>
      <c r="D27" s="63"/>
      <c r="E27" s="39" t="s">
        <v>35</v>
      </c>
      <c r="F27" s="41"/>
      <c r="G27" s="41"/>
      <c r="H27" s="41" t="s">
        <v>29</v>
      </c>
      <c r="I27" s="41"/>
      <c r="J27" s="41"/>
      <c r="K27" s="41"/>
      <c r="L27" s="41"/>
      <c r="M27" s="41"/>
      <c r="N27" s="41"/>
      <c r="O27" s="42"/>
    </row>
    <row r="28" spans="2:15" ht="15" customHeight="1" x14ac:dyDescent="0.25">
      <c r="B28" s="61"/>
      <c r="C28" s="62"/>
      <c r="D28" s="63"/>
      <c r="E28" s="39"/>
      <c r="F28" s="41"/>
      <c r="G28" s="41"/>
      <c r="H28" s="41"/>
      <c r="I28" s="41"/>
      <c r="J28" s="41"/>
      <c r="K28" s="41"/>
      <c r="L28" s="41"/>
      <c r="M28" s="41"/>
      <c r="N28" s="41"/>
      <c r="O28" s="42"/>
    </row>
    <row r="29" spans="2:15" ht="15" customHeight="1" x14ac:dyDescent="0.25">
      <c r="B29" s="61"/>
      <c r="C29" s="62"/>
      <c r="D29" s="63"/>
      <c r="E29" s="39"/>
      <c r="F29" s="41"/>
      <c r="G29" s="41"/>
      <c r="H29" s="41"/>
      <c r="I29" s="41"/>
      <c r="J29" s="41"/>
      <c r="K29" s="41"/>
      <c r="L29" s="41"/>
      <c r="M29" s="41"/>
      <c r="N29" s="41"/>
      <c r="O29" s="42"/>
    </row>
    <row r="30" spans="2:15" ht="15" customHeight="1" x14ac:dyDescent="0.25">
      <c r="B30" s="61"/>
      <c r="C30" s="62"/>
      <c r="D30" s="63"/>
      <c r="E30" s="39" t="s">
        <v>36</v>
      </c>
      <c r="F30" s="41"/>
      <c r="G30" s="41"/>
      <c r="H30" s="41" t="s">
        <v>30</v>
      </c>
      <c r="I30" s="41"/>
      <c r="J30" s="41"/>
      <c r="K30" s="41"/>
      <c r="L30" s="41"/>
      <c r="M30" s="41"/>
      <c r="N30" s="41"/>
      <c r="O30" s="42"/>
    </row>
    <row r="31" spans="2:15" x14ac:dyDescent="0.25">
      <c r="B31" s="61"/>
      <c r="C31" s="62"/>
      <c r="D31" s="63"/>
      <c r="E31" s="39"/>
      <c r="F31" s="41"/>
      <c r="G31" s="41"/>
      <c r="H31" s="41"/>
      <c r="I31" s="41"/>
      <c r="J31" s="41"/>
      <c r="K31" s="41"/>
      <c r="L31" s="41"/>
      <c r="M31" s="41"/>
      <c r="N31" s="41"/>
      <c r="O31" s="42"/>
    </row>
    <row r="32" spans="2:15" x14ac:dyDescent="0.25">
      <c r="B32" s="61"/>
      <c r="C32" s="62"/>
      <c r="D32" s="63"/>
      <c r="E32" s="39" t="s">
        <v>43</v>
      </c>
      <c r="F32" s="40"/>
      <c r="G32" s="40"/>
      <c r="H32" s="41" t="s">
        <v>44</v>
      </c>
      <c r="I32" s="41"/>
      <c r="J32" s="41"/>
      <c r="K32" s="41"/>
      <c r="L32" s="41"/>
      <c r="M32" s="41"/>
      <c r="N32" s="41"/>
      <c r="O32" s="42"/>
    </row>
    <row r="33" spans="2:15" x14ac:dyDescent="0.25">
      <c r="B33" s="61"/>
      <c r="C33" s="62"/>
      <c r="D33" s="63"/>
      <c r="E33" s="39"/>
      <c r="F33" s="40"/>
      <c r="G33" s="40"/>
      <c r="H33" s="41"/>
      <c r="I33" s="41"/>
      <c r="J33" s="41"/>
      <c r="K33" s="41"/>
      <c r="L33" s="41"/>
      <c r="M33" s="41"/>
      <c r="N33" s="41"/>
      <c r="O33" s="42"/>
    </row>
    <row r="34" spans="2:15" x14ac:dyDescent="0.25">
      <c r="B34" s="61"/>
      <c r="C34" s="62"/>
      <c r="D34" s="63"/>
      <c r="E34" s="39"/>
      <c r="F34" s="40"/>
      <c r="G34" s="40"/>
      <c r="H34" s="41"/>
      <c r="I34" s="41"/>
      <c r="J34" s="41"/>
      <c r="K34" s="41"/>
      <c r="L34" s="41"/>
      <c r="M34" s="41"/>
      <c r="N34" s="41"/>
      <c r="O34" s="42"/>
    </row>
    <row r="35" spans="2:15" x14ac:dyDescent="0.25">
      <c r="B35" s="61"/>
      <c r="C35" s="62"/>
      <c r="D35" s="63"/>
      <c r="E35" s="39" t="s">
        <v>37</v>
      </c>
      <c r="F35" s="41"/>
      <c r="G35" s="41"/>
      <c r="H35" s="41" t="s">
        <v>24</v>
      </c>
      <c r="I35" s="41"/>
      <c r="J35" s="41"/>
      <c r="K35" s="41"/>
      <c r="L35" s="41"/>
      <c r="M35" s="41"/>
      <c r="N35" s="41"/>
      <c r="O35" s="42"/>
    </row>
    <row r="36" spans="2:15" x14ac:dyDescent="0.25">
      <c r="B36" s="61"/>
      <c r="C36" s="62"/>
      <c r="D36" s="63"/>
      <c r="E36" s="39"/>
      <c r="F36" s="41"/>
      <c r="G36" s="41"/>
      <c r="H36" s="41"/>
      <c r="I36" s="41"/>
      <c r="J36" s="41"/>
      <c r="K36" s="41"/>
      <c r="L36" s="41"/>
      <c r="M36" s="41"/>
      <c r="N36" s="41"/>
      <c r="O36" s="42"/>
    </row>
    <row r="37" spans="2:15" x14ac:dyDescent="0.25">
      <c r="B37" s="64"/>
      <c r="C37" s="65"/>
      <c r="D37" s="66"/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32">
    <mergeCell ref="E21:G21"/>
    <mergeCell ref="H21:O21"/>
    <mergeCell ref="E19:G19"/>
    <mergeCell ref="H19:O19"/>
    <mergeCell ref="E20:G20"/>
    <mergeCell ref="H20:O20"/>
    <mergeCell ref="E35:G37"/>
    <mergeCell ref="E23:G24"/>
    <mergeCell ref="H23:O24"/>
    <mergeCell ref="E25:G26"/>
    <mergeCell ref="H25:O26"/>
    <mergeCell ref="H35:O37"/>
    <mergeCell ref="E30:G31"/>
    <mergeCell ref="H30:O31"/>
    <mergeCell ref="E27:G29"/>
    <mergeCell ref="H27:O29"/>
    <mergeCell ref="E32:G34"/>
    <mergeCell ref="H32:O34"/>
    <mergeCell ref="B2:O4"/>
    <mergeCell ref="E13:G13"/>
    <mergeCell ref="H13:O13"/>
    <mergeCell ref="B6:D11"/>
    <mergeCell ref="E6:O11"/>
    <mergeCell ref="B13:D37"/>
    <mergeCell ref="E14:G14"/>
    <mergeCell ref="H14:O14"/>
    <mergeCell ref="E15:G16"/>
    <mergeCell ref="H15:O16"/>
    <mergeCell ref="E17:G18"/>
    <mergeCell ref="H17:O18"/>
    <mergeCell ref="E22:G22"/>
    <mergeCell ref="H22:O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workbookViewId="0"/>
  </sheetViews>
  <sheetFormatPr defaultRowHeight="15" x14ac:dyDescent="0.25"/>
  <cols>
    <col min="1" max="1" width="9.85546875" style="1" bestFit="1" customWidth="1"/>
    <col min="2" max="2" width="43.7109375" style="1" bestFit="1" customWidth="1"/>
    <col min="3" max="3" width="48.85546875" style="1" bestFit="1" customWidth="1"/>
    <col min="4" max="6" width="42.28515625" style="1" customWidth="1"/>
    <col min="7" max="7" width="31.7109375" style="1" bestFit="1" customWidth="1"/>
    <col min="8" max="8" width="10.5703125" bestFit="1" customWidth="1"/>
    <col min="9" max="9" width="36.85546875" bestFit="1" customWidth="1"/>
    <col min="10" max="10" width="51" bestFit="1" customWidth="1"/>
    <col min="11" max="11" width="52" bestFit="1" customWidth="1"/>
    <col min="12" max="12" width="41.5703125" bestFit="1" customWidth="1"/>
    <col min="13" max="13" width="31.85546875" bestFit="1" customWidth="1"/>
  </cols>
  <sheetData>
    <row r="1" spans="1:13" x14ac:dyDescent="0.25">
      <c r="A1" s="11" t="s">
        <v>15</v>
      </c>
      <c r="B1" s="17" t="s">
        <v>39</v>
      </c>
      <c r="C1" s="17" t="s">
        <v>38</v>
      </c>
      <c r="D1" s="17" t="s">
        <v>11</v>
      </c>
      <c r="E1" s="17" t="s">
        <v>31</v>
      </c>
      <c r="F1" s="17" t="s">
        <v>13</v>
      </c>
      <c r="G1" s="12" t="s">
        <v>25</v>
      </c>
      <c r="H1" s="12" t="s">
        <v>6</v>
      </c>
      <c r="I1" s="12" t="s">
        <v>34</v>
      </c>
      <c r="J1" s="12" t="s">
        <v>35</v>
      </c>
      <c r="K1" s="12" t="s">
        <v>36</v>
      </c>
      <c r="L1" s="38" t="s">
        <v>43</v>
      </c>
      <c r="M1" s="13" t="s">
        <v>37</v>
      </c>
    </row>
    <row r="2" spans="1:13" x14ac:dyDescent="0.25">
      <c r="A2" s="6" t="s">
        <v>0</v>
      </c>
      <c r="B2" s="18">
        <v>31176582</v>
      </c>
      <c r="C2" s="20">
        <v>15588291</v>
      </c>
      <c r="D2" s="20">
        <v>4676487300</v>
      </c>
      <c r="E2" s="32">
        <v>98.68</v>
      </c>
      <c r="F2" s="32">
        <v>24.07</v>
      </c>
      <c r="G2" s="20">
        <v>9968594</v>
      </c>
      <c r="H2" s="32">
        <f t="shared" ref="H2:H7" si="0">(G2/C2)*100</f>
        <v>63.949242415348806</v>
      </c>
      <c r="I2" s="20">
        <v>7610595</v>
      </c>
      <c r="J2" s="32">
        <f t="shared" ref="J2:J7" si="1">((G2-I2)/G2)*100</f>
        <v>23.654278627457394</v>
      </c>
      <c r="K2" s="32">
        <f t="shared" ref="K2:K7" si="2">(I2/C2)*100</f>
        <v>48.822510434274037</v>
      </c>
      <c r="L2" s="32">
        <v>5.4097499999999998</v>
      </c>
      <c r="M2" s="7">
        <v>0.37827149999999998</v>
      </c>
    </row>
    <row r="3" spans="1:13" x14ac:dyDescent="0.25">
      <c r="A3" s="6" t="s">
        <v>1</v>
      </c>
      <c r="B3" s="18">
        <v>33757362</v>
      </c>
      <c r="C3" s="20">
        <v>16878681</v>
      </c>
      <c r="D3" s="20">
        <v>5063604300</v>
      </c>
      <c r="E3" s="32">
        <v>98.6</v>
      </c>
      <c r="F3" s="32">
        <v>25.3</v>
      </c>
      <c r="G3" s="20">
        <v>10892232</v>
      </c>
      <c r="H3" s="32">
        <f t="shared" si="0"/>
        <v>64.532483314306376</v>
      </c>
      <c r="I3" s="20">
        <v>8280815</v>
      </c>
      <c r="J3" s="32">
        <f t="shared" si="1"/>
        <v>23.975040193782139</v>
      </c>
      <c r="K3" s="32">
        <f t="shared" si="2"/>
        <v>49.060794501655671</v>
      </c>
      <c r="L3" s="32">
        <v>5.9336000000000002</v>
      </c>
      <c r="M3" s="7">
        <v>0.38315559999999999</v>
      </c>
    </row>
    <row r="4" spans="1:13" x14ac:dyDescent="0.25">
      <c r="A4" s="6" t="s">
        <v>2</v>
      </c>
      <c r="B4" s="18">
        <v>33940482</v>
      </c>
      <c r="C4" s="20">
        <v>16970241</v>
      </c>
      <c r="D4" s="20">
        <v>5091072300</v>
      </c>
      <c r="E4" s="32">
        <v>98.48</v>
      </c>
      <c r="F4" s="32">
        <v>24.58</v>
      </c>
      <c r="G4" s="20">
        <v>11214915</v>
      </c>
      <c r="H4" s="32">
        <f t="shared" si="0"/>
        <v>66.085773325199099</v>
      </c>
      <c r="I4" s="20">
        <v>8668878</v>
      </c>
      <c r="J4" s="32">
        <f t="shared" si="1"/>
        <v>22.702240721396461</v>
      </c>
      <c r="K4" s="32">
        <f t="shared" si="2"/>
        <v>51.082821982315984</v>
      </c>
      <c r="L4" s="32">
        <v>6.1295200000000003</v>
      </c>
      <c r="M4" s="7">
        <v>0.47638849999999999</v>
      </c>
    </row>
    <row r="5" spans="1:13" x14ac:dyDescent="0.25">
      <c r="A5" s="8" t="s">
        <v>3</v>
      </c>
      <c r="B5" s="18">
        <v>33116826</v>
      </c>
      <c r="C5" s="20">
        <v>16558413</v>
      </c>
      <c r="D5" s="20">
        <v>4967523900</v>
      </c>
      <c r="E5" s="32">
        <v>98</v>
      </c>
      <c r="F5" s="32">
        <v>23.34</v>
      </c>
      <c r="G5" s="20">
        <v>10302010</v>
      </c>
      <c r="H5" s="32">
        <f t="shared" si="0"/>
        <v>62.21616769674727</v>
      </c>
      <c r="I5" s="20">
        <v>7334059</v>
      </c>
      <c r="J5" s="32">
        <f t="shared" si="1"/>
        <v>28.809436216815943</v>
      </c>
      <c r="K5" s="32">
        <f t="shared" si="2"/>
        <v>44.292040547605623</v>
      </c>
      <c r="L5" s="32">
        <v>5.2044899999999998</v>
      </c>
      <c r="M5" s="7">
        <v>0.3693688</v>
      </c>
    </row>
    <row r="6" spans="1:13" x14ac:dyDescent="0.25">
      <c r="A6" s="8" t="s">
        <v>4</v>
      </c>
      <c r="B6" s="18">
        <v>31574194</v>
      </c>
      <c r="C6" s="20">
        <v>15787097</v>
      </c>
      <c r="D6" s="20">
        <v>4736129100</v>
      </c>
      <c r="E6" s="32">
        <v>97.76</v>
      </c>
      <c r="F6" s="32">
        <v>24.52</v>
      </c>
      <c r="G6" s="20">
        <v>9122539</v>
      </c>
      <c r="H6" s="32">
        <f t="shared" si="0"/>
        <v>57.784778290777595</v>
      </c>
      <c r="I6" s="20">
        <v>6768999</v>
      </c>
      <c r="J6" s="32">
        <f t="shared" si="1"/>
        <v>25.799177180826522</v>
      </c>
      <c r="K6" s="32">
        <f t="shared" si="2"/>
        <v>42.876780955992103</v>
      </c>
      <c r="L6" s="32">
        <v>4.8337300000000001</v>
      </c>
      <c r="M6" s="7">
        <v>0.398063</v>
      </c>
    </row>
    <row r="7" spans="1:13" x14ac:dyDescent="0.25">
      <c r="A7" s="9" t="s">
        <v>5</v>
      </c>
      <c r="B7" s="19">
        <v>32296316</v>
      </c>
      <c r="C7" s="21">
        <v>16148158</v>
      </c>
      <c r="D7" s="21">
        <v>4844447400</v>
      </c>
      <c r="E7" s="33">
        <v>97.75</v>
      </c>
      <c r="F7" s="33">
        <v>23.87</v>
      </c>
      <c r="G7" s="21">
        <v>9648389</v>
      </c>
      <c r="H7" s="33">
        <f t="shared" si="0"/>
        <v>59.749161483309734</v>
      </c>
      <c r="I7" s="21">
        <v>7147342</v>
      </c>
      <c r="J7" s="33">
        <f t="shared" si="1"/>
        <v>25.921912974279955</v>
      </c>
      <c r="K7" s="33">
        <f t="shared" si="2"/>
        <v>44.261035840744192</v>
      </c>
      <c r="L7" s="33">
        <v>5.1070099999999998</v>
      </c>
      <c r="M7" s="10">
        <v>0.45432739999999999</v>
      </c>
    </row>
    <row r="8" spans="1:13" x14ac:dyDescent="0.25">
      <c r="A8" s="14" t="s">
        <v>16</v>
      </c>
      <c r="B8" s="23">
        <f>AVERAGE(B2:B7)</f>
        <v>32643627</v>
      </c>
      <c r="C8" s="24">
        <f>AVERAGE(C2:C7)</f>
        <v>16321813.5</v>
      </c>
      <c r="D8" s="24">
        <f t="shared" ref="D8:F8" si="3">AVERAGE(D2:D7)</f>
        <v>4896544050</v>
      </c>
      <c r="E8" s="34">
        <f t="shared" si="3"/>
        <v>98.211666666666659</v>
      </c>
      <c r="F8" s="34">
        <f t="shared" si="3"/>
        <v>24.28</v>
      </c>
      <c r="G8" s="24">
        <f t="shared" ref="G8:M8" si="4">AVERAGE(G2:G7)</f>
        <v>10191446.5</v>
      </c>
      <c r="H8" s="34">
        <f t="shared" si="4"/>
        <v>62.386267754281484</v>
      </c>
      <c r="I8" s="24">
        <f t="shared" si="4"/>
        <v>7635114.666666667</v>
      </c>
      <c r="J8" s="34">
        <f t="shared" si="4"/>
        <v>25.143680985759733</v>
      </c>
      <c r="K8" s="34">
        <f t="shared" si="4"/>
        <v>46.732664043764601</v>
      </c>
      <c r="L8" s="34">
        <f t="shared" ref="L8" si="5">AVERAGE(L2:L7)</f>
        <v>5.43635</v>
      </c>
      <c r="M8" s="25">
        <f t="shared" si="4"/>
        <v>0.40992913333333325</v>
      </c>
    </row>
    <row r="9" spans="1:13" x14ac:dyDescent="0.25">
      <c r="A9" s="15" t="s">
        <v>17</v>
      </c>
      <c r="B9" s="26">
        <f>MIN(B2:B7)</f>
        <v>31176582</v>
      </c>
      <c r="C9" s="22">
        <f t="shared" ref="C9:M9" si="6">MIN(C2:C7)</f>
        <v>15588291</v>
      </c>
      <c r="D9" s="22">
        <f t="shared" si="6"/>
        <v>4676487300</v>
      </c>
      <c r="E9" s="35">
        <f t="shared" si="6"/>
        <v>97.75</v>
      </c>
      <c r="F9" s="35">
        <f t="shared" si="6"/>
        <v>23.34</v>
      </c>
      <c r="G9" s="22">
        <f t="shared" si="6"/>
        <v>9122539</v>
      </c>
      <c r="H9" s="35">
        <f t="shared" si="6"/>
        <v>57.784778290777595</v>
      </c>
      <c r="I9" s="22">
        <f t="shared" si="6"/>
        <v>6768999</v>
      </c>
      <c r="J9" s="35">
        <f t="shared" si="6"/>
        <v>22.702240721396461</v>
      </c>
      <c r="K9" s="35">
        <f t="shared" si="6"/>
        <v>42.876780955992103</v>
      </c>
      <c r="L9" s="35">
        <f t="shared" ref="L9" si="7">MIN(L2:L7)</f>
        <v>4.8337300000000001</v>
      </c>
      <c r="M9" s="27">
        <f t="shared" si="6"/>
        <v>0.3693688</v>
      </c>
    </row>
    <row r="10" spans="1:13" x14ac:dyDescent="0.25">
      <c r="A10" s="15" t="s">
        <v>18</v>
      </c>
      <c r="B10" s="26">
        <f>MAX(B2:B7)</f>
        <v>33940482</v>
      </c>
      <c r="C10" s="22">
        <f t="shared" ref="C10:M10" si="8">MAX(C2:C7)</f>
        <v>16970241</v>
      </c>
      <c r="D10" s="22">
        <f t="shared" si="8"/>
        <v>5091072300</v>
      </c>
      <c r="E10" s="35">
        <f t="shared" si="8"/>
        <v>98.68</v>
      </c>
      <c r="F10" s="35">
        <f t="shared" si="8"/>
        <v>25.3</v>
      </c>
      <c r="G10" s="22">
        <f t="shared" si="8"/>
        <v>11214915</v>
      </c>
      <c r="H10" s="35">
        <f t="shared" si="8"/>
        <v>66.085773325199099</v>
      </c>
      <c r="I10" s="22">
        <f t="shared" si="8"/>
        <v>8668878</v>
      </c>
      <c r="J10" s="35">
        <f t="shared" si="8"/>
        <v>28.809436216815943</v>
      </c>
      <c r="K10" s="35">
        <f t="shared" si="8"/>
        <v>51.082821982315984</v>
      </c>
      <c r="L10" s="35">
        <f t="shared" ref="L10" si="9">MAX(L2:L7)</f>
        <v>6.1295200000000003</v>
      </c>
      <c r="M10" s="27">
        <f t="shared" si="8"/>
        <v>0.47638849999999999</v>
      </c>
    </row>
    <row r="11" spans="1:13" x14ac:dyDescent="0.25">
      <c r="A11" s="16" t="s">
        <v>19</v>
      </c>
      <c r="B11" s="28">
        <f>SUM(B2:B7)</f>
        <v>195861762</v>
      </c>
      <c r="C11" s="29">
        <f t="shared" ref="C11:I11" si="10">SUM(C2:C7)</f>
        <v>97930881</v>
      </c>
      <c r="D11" s="29">
        <f t="shared" si="10"/>
        <v>29379264300</v>
      </c>
      <c r="E11" s="29" t="s">
        <v>20</v>
      </c>
      <c r="F11" s="29" t="s">
        <v>20</v>
      </c>
      <c r="G11" s="29">
        <f t="shared" si="10"/>
        <v>61148679</v>
      </c>
      <c r="H11" s="29" t="s">
        <v>20</v>
      </c>
      <c r="I11" s="29">
        <f t="shared" si="10"/>
        <v>45810688</v>
      </c>
      <c r="J11" s="30" t="s">
        <v>20</v>
      </c>
      <c r="K11" s="30" t="s">
        <v>20</v>
      </c>
      <c r="L11" s="30" t="s">
        <v>20</v>
      </c>
      <c r="M11" s="31" t="s"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 Sheet</vt:lpstr>
      <vt:lpstr>Read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Wilkinson</dc:creator>
  <cp:lastModifiedBy>Samuel Wilkinson</cp:lastModifiedBy>
  <dcterms:created xsi:type="dcterms:W3CDTF">2015-06-05T18:17:20Z</dcterms:created>
  <dcterms:modified xsi:type="dcterms:W3CDTF">2021-06-01T08:38:04Z</dcterms:modified>
</cp:coreProperties>
</file>