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ramson\Documents\4. Dissertation 18-11-16\Volume 3 - Digital Data\"/>
    </mc:Choice>
  </mc:AlternateContent>
  <bookViews>
    <workbookView xWindow="0" yWindow="0" windowWidth="25590" windowHeight="17730" tabRatio="500"/>
  </bookViews>
  <sheets>
    <sheet name="Summary" sheetId="4" r:id="rId1"/>
    <sheet name="Pre-Summary" sheetId="5" r:id="rId2"/>
    <sheet name="Issuers &amp; phases" sheetId="1" r:id="rId3"/>
    <sheet name="Phases" sheetId="2" r:id="rId4"/>
    <sheet name="Issuers" sheetId="3" r:id="rId5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1" l="1"/>
  <c r="N3" i="1"/>
  <c r="E2" i="5"/>
  <c r="F2" i="5"/>
  <c r="G2" i="5"/>
  <c r="H2" i="5"/>
  <c r="I2" i="5"/>
  <c r="N4" i="1"/>
  <c r="N5" i="1"/>
  <c r="N6" i="1"/>
  <c r="N7" i="1"/>
  <c r="N8" i="1"/>
  <c r="N9" i="1"/>
  <c r="N10" i="1"/>
  <c r="N11" i="1"/>
  <c r="N12" i="1"/>
  <c r="N13" i="1"/>
  <c r="N14" i="1"/>
  <c r="E4" i="5"/>
  <c r="F4" i="5"/>
  <c r="G4" i="5"/>
  <c r="H4" i="5"/>
  <c r="I4" i="5"/>
  <c r="N15" i="1"/>
  <c r="N16" i="1"/>
  <c r="N17" i="1"/>
  <c r="N18" i="1"/>
  <c r="N19" i="1"/>
  <c r="N20" i="1"/>
  <c r="N21" i="1"/>
  <c r="N22" i="1"/>
  <c r="N23" i="1"/>
  <c r="N24" i="1"/>
  <c r="N25" i="1"/>
  <c r="E6" i="5"/>
  <c r="F6" i="5"/>
  <c r="G6" i="5"/>
  <c r="H6" i="5"/>
  <c r="I6" i="5"/>
  <c r="N29" i="1"/>
  <c r="N30" i="1"/>
  <c r="N31" i="1"/>
  <c r="N32" i="1"/>
  <c r="N33" i="1"/>
  <c r="N34" i="1"/>
  <c r="N35" i="1"/>
  <c r="N36" i="1"/>
  <c r="N37" i="1"/>
  <c r="N38" i="1"/>
  <c r="N39" i="1"/>
  <c r="E8" i="5"/>
  <c r="F8" i="5"/>
  <c r="G8" i="5"/>
  <c r="H8" i="5"/>
  <c r="I8" i="5"/>
  <c r="E9" i="5"/>
  <c r="F9" i="5"/>
  <c r="G9" i="5"/>
  <c r="H9" i="5"/>
  <c r="I9" i="5"/>
  <c r="E10" i="5"/>
  <c r="F10" i="5"/>
  <c r="G10" i="5"/>
  <c r="H10" i="5"/>
  <c r="I10" i="5"/>
  <c r="E11" i="5"/>
  <c r="F11" i="5"/>
  <c r="G11" i="5"/>
  <c r="H11" i="5"/>
  <c r="I11" i="5"/>
  <c r="E12" i="5"/>
  <c r="F12" i="5"/>
  <c r="G12" i="5"/>
  <c r="H12" i="5"/>
  <c r="I12" i="5"/>
  <c r="E13" i="5"/>
  <c r="F13" i="5"/>
  <c r="G13" i="5"/>
  <c r="H13" i="5"/>
  <c r="I13" i="5"/>
  <c r="E14" i="5"/>
  <c r="F14" i="5"/>
  <c r="G14" i="5"/>
  <c r="H14" i="5"/>
  <c r="I14" i="5"/>
  <c r="N52" i="1"/>
  <c r="N53" i="1"/>
  <c r="N54" i="1"/>
  <c r="N55" i="1"/>
  <c r="N56" i="1"/>
  <c r="N57" i="1"/>
  <c r="N58" i="1"/>
  <c r="N59" i="1"/>
  <c r="N60" i="1"/>
  <c r="N61" i="1"/>
  <c r="N62" i="1"/>
  <c r="N63" i="1"/>
  <c r="G64" i="1"/>
  <c r="N64" i="1"/>
  <c r="N65" i="1"/>
  <c r="N66" i="1"/>
  <c r="N67" i="1"/>
  <c r="N68" i="1"/>
  <c r="N69" i="1"/>
  <c r="N70" i="1"/>
  <c r="N71" i="1"/>
  <c r="G72" i="1"/>
  <c r="N72" i="1"/>
  <c r="N73" i="1"/>
  <c r="N74" i="1"/>
  <c r="G75" i="1"/>
  <c r="N75" i="1"/>
  <c r="E16" i="5"/>
  <c r="F16" i="5"/>
  <c r="G16" i="5"/>
  <c r="H16" i="5"/>
  <c r="I16" i="5"/>
  <c r="E17" i="5"/>
  <c r="F17" i="5"/>
  <c r="G17" i="5"/>
  <c r="H17" i="5"/>
  <c r="I17" i="5"/>
  <c r="E18" i="5"/>
  <c r="F18" i="5"/>
  <c r="G18" i="5"/>
  <c r="H18" i="5"/>
  <c r="I18" i="5"/>
  <c r="E19" i="5"/>
  <c r="F19" i="5"/>
  <c r="G19" i="5"/>
  <c r="H19" i="5"/>
  <c r="I19" i="5"/>
  <c r="E20" i="5"/>
  <c r="F20" i="5"/>
  <c r="G20" i="5"/>
  <c r="H20" i="5"/>
  <c r="I20" i="5"/>
  <c r="E21" i="5"/>
  <c r="F21" i="5"/>
  <c r="G21" i="5"/>
  <c r="H21" i="5"/>
  <c r="I21" i="5"/>
  <c r="E22" i="5"/>
  <c r="F22" i="5"/>
  <c r="G22" i="5"/>
  <c r="H22" i="5"/>
  <c r="I22" i="5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E24" i="5"/>
  <c r="F24" i="5"/>
  <c r="G24" i="5"/>
  <c r="H24" i="5"/>
  <c r="I24" i="5"/>
  <c r="E25" i="5"/>
  <c r="F25" i="5"/>
  <c r="G25" i="5"/>
  <c r="H25" i="5"/>
  <c r="I25" i="5"/>
  <c r="E26" i="5"/>
  <c r="F26" i="5"/>
  <c r="G26" i="5"/>
  <c r="H26" i="5"/>
  <c r="I26" i="5"/>
  <c r="E27" i="5"/>
  <c r="F27" i="5"/>
  <c r="G27" i="5"/>
  <c r="H27" i="5"/>
  <c r="I27" i="5"/>
  <c r="E28" i="5"/>
  <c r="F28" i="5"/>
  <c r="G28" i="5"/>
  <c r="H28" i="5"/>
  <c r="I28" i="5"/>
  <c r="E29" i="5"/>
  <c r="F29" i="5"/>
  <c r="G29" i="5"/>
  <c r="H29" i="5"/>
  <c r="I29" i="5"/>
  <c r="E30" i="5"/>
  <c r="F30" i="5"/>
  <c r="G30" i="5"/>
  <c r="H30" i="5"/>
  <c r="I30" i="5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E32" i="5"/>
  <c r="F32" i="5"/>
  <c r="G32" i="5"/>
  <c r="H32" i="5"/>
  <c r="I32" i="5"/>
  <c r="E33" i="5"/>
  <c r="F33" i="5"/>
  <c r="G33" i="5"/>
  <c r="H33" i="5"/>
  <c r="I33" i="5"/>
  <c r="E34" i="5"/>
  <c r="F34" i="5"/>
  <c r="G34" i="5"/>
  <c r="H34" i="5"/>
  <c r="I34" i="5"/>
  <c r="E35" i="5"/>
  <c r="F35" i="5"/>
  <c r="G35" i="5"/>
  <c r="H35" i="5"/>
  <c r="I35" i="5"/>
  <c r="E36" i="5"/>
  <c r="F36" i="5"/>
  <c r="G36" i="5"/>
  <c r="H36" i="5"/>
  <c r="I36" i="5"/>
  <c r="E37" i="5"/>
  <c r="F37" i="5"/>
  <c r="G37" i="5"/>
  <c r="H37" i="5"/>
  <c r="I37" i="5"/>
  <c r="E38" i="5"/>
  <c r="F38" i="5"/>
  <c r="G38" i="5"/>
  <c r="H38" i="5"/>
  <c r="I38" i="5"/>
  <c r="N224" i="1"/>
  <c r="N225" i="1"/>
  <c r="N226" i="1"/>
  <c r="N227" i="1"/>
  <c r="N228" i="1"/>
  <c r="N229" i="1"/>
  <c r="N230" i="1"/>
  <c r="N231" i="1"/>
  <c r="N232" i="1"/>
  <c r="N233" i="1"/>
  <c r="E40" i="5"/>
  <c r="F40" i="5"/>
  <c r="G40" i="5"/>
  <c r="H40" i="5"/>
  <c r="I40" i="5"/>
  <c r="E41" i="5"/>
  <c r="F41" i="5"/>
  <c r="G41" i="5"/>
  <c r="H41" i="5"/>
  <c r="I41" i="5"/>
  <c r="E42" i="5"/>
  <c r="F42" i="5"/>
  <c r="G42" i="5"/>
  <c r="H42" i="5"/>
  <c r="I42" i="5"/>
  <c r="E43" i="5"/>
  <c r="F43" i="5"/>
  <c r="G43" i="5"/>
  <c r="H43" i="5"/>
  <c r="I43" i="5"/>
  <c r="E44" i="5"/>
  <c r="F44" i="5"/>
  <c r="G44" i="5"/>
  <c r="H44" i="5"/>
  <c r="I44" i="5"/>
  <c r="E45" i="5"/>
  <c r="F45" i="5"/>
  <c r="G45" i="5"/>
  <c r="H45" i="5"/>
  <c r="I45" i="5"/>
  <c r="E46" i="5"/>
  <c r="F46" i="5"/>
  <c r="G46" i="5"/>
  <c r="H46" i="5"/>
  <c r="I46" i="5"/>
  <c r="N60" i="3"/>
  <c r="N61" i="3"/>
  <c r="N62" i="3"/>
  <c r="N63" i="3"/>
  <c r="N64" i="3"/>
  <c r="N65" i="3"/>
  <c r="N66" i="3"/>
  <c r="N67" i="3"/>
  <c r="N68" i="3"/>
  <c r="N69" i="3"/>
  <c r="N70" i="3"/>
  <c r="N71" i="3"/>
  <c r="E48" i="5"/>
  <c r="F48" i="5"/>
  <c r="G48" i="5"/>
  <c r="H48" i="5"/>
  <c r="I48" i="5"/>
  <c r="E49" i="5"/>
  <c r="F49" i="5"/>
  <c r="G49" i="5"/>
  <c r="H49" i="5"/>
  <c r="I49" i="5"/>
  <c r="E50" i="5"/>
  <c r="F50" i="5"/>
  <c r="G50" i="5"/>
  <c r="H50" i="5"/>
  <c r="I50" i="5"/>
  <c r="E51" i="5"/>
  <c r="F51" i="5"/>
  <c r="G51" i="5"/>
  <c r="H51" i="5"/>
  <c r="I51" i="5"/>
  <c r="E52" i="5"/>
  <c r="F52" i="5"/>
  <c r="G52" i="5"/>
  <c r="H52" i="5"/>
  <c r="I52" i="5"/>
  <c r="E53" i="5"/>
  <c r="F53" i="5"/>
  <c r="G53" i="5"/>
  <c r="H53" i="5"/>
  <c r="I53" i="5"/>
  <c r="E54" i="5"/>
  <c r="F54" i="5"/>
  <c r="G54" i="5"/>
  <c r="H54" i="5"/>
  <c r="I54" i="5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G131" i="3"/>
  <c r="N131" i="3"/>
  <c r="N132" i="3"/>
  <c r="N133" i="3"/>
  <c r="N134" i="3"/>
  <c r="N135" i="3"/>
  <c r="N136" i="3"/>
  <c r="N137" i="3"/>
  <c r="N138" i="3"/>
  <c r="N139" i="3"/>
  <c r="G140" i="3"/>
  <c r="N140" i="3"/>
  <c r="N141" i="3"/>
  <c r="N142" i="3"/>
  <c r="G143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E56" i="5"/>
  <c r="F56" i="5"/>
  <c r="G56" i="5"/>
  <c r="H56" i="5"/>
  <c r="I56" i="5"/>
  <c r="E57" i="5"/>
  <c r="F57" i="5"/>
  <c r="G57" i="5"/>
  <c r="H57" i="5"/>
  <c r="I57" i="5"/>
  <c r="E58" i="5"/>
  <c r="F58" i="5"/>
  <c r="G58" i="5"/>
  <c r="H58" i="5"/>
  <c r="I58" i="5"/>
  <c r="E59" i="5"/>
  <c r="F59" i="5"/>
  <c r="G59" i="5"/>
  <c r="H59" i="5"/>
  <c r="I59" i="5"/>
  <c r="E60" i="5"/>
  <c r="F60" i="5"/>
  <c r="G60" i="5"/>
  <c r="H60" i="5"/>
  <c r="I60" i="5"/>
  <c r="E61" i="5"/>
  <c r="F61" i="5"/>
  <c r="G61" i="5"/>
  <c r="H61" i="5"/>
  <c r="I61" i="5"/>
  <c r="E62" i="5"/>
  <c r="F62" i="5"/>
  <c r="G62" i="5"/>
  <c r="H62" i="5"/>
  <c r="I62" i="5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E64" i="5"/>
  <c r="F64" i="5"/>
  <c r="G64" i="5"/>
  <c r="H64" i="5"/>
  <c r="I64" i="5"/>
  <c r="E65" i="5"/>
  <c r="F65" i="5"/>
  <c r="G65" i="5"/>
  <c r="H65" i="5"/>
  <c r="I65" i="5"/>
  <c r="E66" i="5"/>
  <c r="F66" i="5"/>
  <c r="G66" i="5"/>
  <c r="H66" i="5"/>
  <c r="I66" i="5"/>
  <c r="E67" i="5"/>
  <c r="F67" i="5"/>
  <c r="G67" i="5"/>
  <c r="H67" i="5"/>
  <c r="I67" i="5"/>
  <c r="E68" i="5"/>
  <c r="F68" i="5"/>
  <c r="G68" i="5"/>
  <c r="H68" i="5"/>
  <c r="I68" i="5"/>
  <c r="E69" i="5"/>
  <c r="F69" i="5"/>
  <c r="G69" i="5"/>
  <c r="H69" i="5"/>
  <c r="I69" i="5"/>
  <c r="E70" i="5"/>
  <c r="F70" i="5"/>
  <c r="G70" i="5"/>
  <c r="H70" i="5"/>
  <c r="I70" i="5"/>
  <c r="N159" i="3"/>
  <c r="N160" i="3"/>
  <c r="N161" i="3"/>
  <c r="N162" i="3"/>
  <c r="N163" i="3"/>
  <c r="N164" i="3"/>
  <c r="N165" i="3"/>
  <c r="E72" i="5"/>
  <c r="F72" i="5"/>
  <c r="G72" i="5"/>
  <c r="H72" i="5"/>
  <c r="I72" i="5"/>
  <c r="E73" i="5"/>
  <c r="F73" i="5"/>
  <c r="G73" i="5"/>
  <c r="H73" i="5"/>
  <c r="I73" i="5"/>
  <c r="E74" i="5"/>
  <c r="F74" i="5"/>
  <c r="G74" i="5"/>
  <c r="H74" i="5"/>
  <c r="I74" i="5"/>
  <c r="E75" i="5"/>
  <c r="F75" i="5"/>
  <c r="G75" i="5"/>
  <c r="H75" i="5"/>
  <c r="I75" i="5"/>
  <c r="E76" i="5"/>
  <c r="F76" i="5"/>
  <c r="G76" i="5"/>
  <c r="H76" i="5"/>
  <c r="I76" i="5"/>
  <c r="E77" i="5"/>
  <c r="F77" i="5"/>
  <c r="G77" i="5"/>
  <c r="H77" i="5"/>
  <c r="I77" i="5"/>
  <c r="E78" i="5"/>
  <c r="F78" i="5"/>
  <c r="G78" i="5"/>
  <c r="H78" i="5"/>
  <c r="I78" i="5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G105" i="2"/>
  <c r="N105" i="2"/>
  <c r="N106" i="2"/>
  <c r="N107" i="2"/>
  <c r="N108" i="2"/>
  <c r="N109" i="2"/>
  <c r="N110" i="2"/>
  <c r="N111" i="2"/>
  <c r="G112" i="2"/>
  <c r="N112" i="2"/>
  <c r="N113" i="2"/>
  <c r="N114" i="2"/>
  <c r="N115" i="2"/>
  <c r="N116" i="2"/>
  <c r="G117" i="2"/>
  <c r="N117" i="2"/>
  <c r="E80" i="5"/>
  <c r="F80" i="5"/>
  <c r="G80" i="5"/>
  <c r="H80" i="5"/>
  <c r="I80" i="5"/>
  <c r="E81" i="5"/>
  <c r="F81" i="5"/>
  <c r="G81" i="5"/>
  <c r="H81" i="5"/>
  <c r="I81" i="5"/>
  <c r="E82" i="5"/>
  <c r="F82" i="5"/>
  <c r="G82" i="5"/>
  <c r="H82" i="5"/>
  <c r="I82" i="5"/>
  <c r="E83" i="5"/>
  <c r="F83" i="5"/>
  <c r="G83" i="5"/>
  <c r="H83" i="5"/>
  <c r="I83" i="5"/>
  <c r="E84" i="5"/>
  <c r="F84" i="5"/>
  <c r="G84" i="5"/>
  <c r="H84" i="5"/>
  <c r="I84" i="5"/>
  <c r="E85" i="5"/>
  <c r="F85" i="5"/>
  <c r="G85" i="5"/>
  <c r="H85" i="5"/>
  <c r="I85" i="5"/>
  <c r="E86" i="5"/>
  <c r="F86" i="5"/>
  <c r="G86" i="5"/>
  <c r="H86" i="5"/>
  <c r="I86" i="5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E88" i="5"/>
  <c r="F88" i="5"/>
  <c r="G88" i="5"/>
  <c r="H88" i="5"/>
  <c r="I88" i="5"/>
  <c r="E89" i="5"/>
  <c r="F89" i="5"/>
  <c r="G89" i="5"/>
  <c r="H89" i="5"/>
  <c r="I89" i="5"/>
  <c r="E90" i="5"/>
  <c r="F90" i="5"/>
  <c r="G90" i="5"/>
  <c r="H90" i="5"/>
  <c r="I90" i="5"/>
  <c r="E91" i="5"/>
  <c r="F91" i="5"/>
  <c r="G91" i="5"/>
  <c r="H91" i="5"/>
  <c r="I91" i="5"/>
  <c r="E92" i="5"/>
  <c r="F92" i="5"/>
  <c r="G92" i="5"/>
  <c r="H92" i="5"/>
  <c r="I92" i="5"/>
  <c r="E93" i="5"/>
  <c r="F93" i="5"/>
  <c r="G93" i="5"/>
  <c r="H93" i="5"/>
  <c r="I93" i="5"/>
  <c r="E94" i="5"/>
  <c r="F94" i="5"/>
  <c r="G94" i="5"/>
  <c r="H94" i="5"/>
  <c r="I94" i="5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E96" i="5"/>
  <c r="F96" i="5"/>
  <c r="G96" i="5"/>
  <c r="H96" i="5"/>
  <c r="I96" i="5"/>
  <c r="E97" i="5"/>
  <c r="F97" i="5"/>
  <c r="G97" i="5"/>
  <c r="H97" i="5"/>
  <c r="I97" i="5"/>
  <c r="E98" i="5"/>
  <c r="F98" i="5"/>
  <c r="G98" i="5"/>
  <c r="H98" i="5"/>
  <c r="I98" i="5"/>
  <c r="E99" i="5"/>
  <c r="F99" i="5"/>
  <c r="G99" i="5"/>
  <c r="H99" i="5"/>
  <c r="I99" i="5"/>
  <c r="E100" i="5"/>
  <c r="F100" i="5"/>
  <c r="G100" i="5"/>
  <c r="H100" i="5"/>
  <c r="I100" i="5"/>
  <c r="E101" i="5"/>
  <c r="F101" i="5"/>
  <c r="G101" i="5"/>
  <c r="H101" i="5"/>
  <c r="I101" i="5"/>
  <c r="E102" i="5"/>
  <c r="F102" i="5"/>
  <c r="G102" i="5"/>
  <c r="H102" i="5"/>
  <c r="I102" i="5"/>
  <c r="N178" i="2"/>
  <c r="N179" i="2"/>
  <c r="N180" i="2"/>
  <c r="N181" i="2"/>
  <c r="N182" i="2"/>
  <c r="N183" i="2"/>
  <c r="N184" i="2"/>
  <c r="N185" i="2"/>
  <c r="N186" i="2"/>
  <c r="N187" i="2"/>
  <c r="E104" i="5"/>
  <c r="F104" i="5"/>
  <c r="G104" i="5"/>
  <c r="H104" i="5"/>
  <c r="I104" i="5"/>
  <c r="E105" i="5"/>
  <c r="F105" i="5"/>
  <c r="G105" i="5"/>
  <c r="H105" i="5"/>
  <c r="I105" i="5"/>
  <c r="E106" i="5"/>
  <c r="F106" i="5"/>
  <c r="G106" i="5"/>
  <c r="H106" i="5"/>
  <c r="I106" i="5"/>
  <c r="E107" i="5"/>
  <c r="F107" i="5"/>
  <c r="G107" i="5"/>
  <c r="H107" i="5"/>
  <c r="I107" i="5"/>
  <c r="E108" i="5"/>
  <c r="F108" i="5"/>
  <c r="G108" i="5"/>
  <c r="H108" i="5"/>
  <c r="I108" i="5"/>
  <c r="E109" i="5"/>
  <c r="F109" i="5"/>
  <c r="G109" i="5"/>
  <c r="H109" i="5"/>
  <c r="I109" i="5"/>
  <c r="E110" i="5"/>
  <c r="F110" i="5"/>
  <c r="G110" i="5"/>
  <c r="H110" i="5"/>
  <c r="I110" i="5"/>
  <c r="P9" i="1"/>
  <c r="P25" i="1"/>
  <c r="N40" i="1"/>
  <c r="N41" i="1"/>
  <c r="N42" i="1"/>
  <c r="N43" i="1"/>
  <c r="N44" i="1"/>
  <c r="N45" i="1"/>
  <c r="N46" i="1"/>
  <c r="N47" i="1"/>
  <c r="N48" i="1"/>
  <c r="N49" i="1"/>
  <c r="N50" i="1"/>
  <c r="N51" i="1"/>
  <c r="P51" i="1"/>
  <c r="N149" i="1"/>
  <c r="N150" i="1"/>
  <c r="N151" i="1"/>
  <c r="N152" i="1"/>
  <c r="N153" i="1"/>
  <c r="N154" i="1"/>
  <c r="N155" i="1"/>
  <c r="P155" i="1"/>
  <c r="P241" i="1"/>
  <c r="Q39" i="1"/>
  <c r="Q75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Q135" i="1"/>
  <c r="Q181" i="1"/>
  <c r="Q212" i="1"/>
  <c r="N217" i="1"/>
  <c r="N218" i="1"/>
  <c r="N219" i="1"/>
  <c r="N220" i="1"/>
  <c r="N221" i="1"/>
  <c r="N222" i="1"/>
  <c r="N223" i="1"/>
  <c r="Q233" i="1"/>
  <c r="Q241" i="1"/>
  <c r="N26" i="1"/>
  <c r="N27" i="1"/>
  <c r="N28" i="1"/>
  <c r="R28" i="1"/>
  <c r="R241" i="1"/>
  <c r="O241" i="1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Q187" i="2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23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R209" i="2"/>
  <c r="N76" i="1"/>
  <c r="N77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82" i="1"/>
  <c r="N183" i="1"/>
  <c r="N184" i="1"/>
  <c r="N185" i="1"/>
  <c r="N213" i="1"/>
  <c r="N214" i="1"/>
  <c r="N215" i="1"/>
  <c r="N216" i="1"/>
  <c r="N234" i="1"/>
  <c r="N235" i="1"/>
  <c r="N236" i="1"/>
  <c r="N237" i="1"/>
  <c r="N238" i="1"/>
  <c r="N241" i="1"/>
  <c r="C5" i="4"/>
  <c r="D5" i="4"/>
  <c r="E5" i="4"/>
  <c r="B5" i="4"/>
  <c r="J5" i="4"/>
  <c r="I5" i="4"/>
  <c r="H5" i="4"/>
  <c r="G5" i="4"/>
  <c r="F5" i="4"/>
  <c r="C12" i="4"/>
  <c r="D12" i="4"/>
  <c r="E12" i="4"/>
  <c r="C14" i="4"/>
  <c r="D14" i="4"/>
  <c r="E14" i="4"/>
  <c r="C17" i="4"/>
  <c r="D17" i="4"/>
  <c r="E17" i="4"/>
  <c r="C4" i="4"/>
  <c r="D4" i="4"/>
  <c r="E4" i="4"/>
  <c r="C8" i="4"/>
  <c r="D8" i="4"/>
  <c r="E8" i="4"/>
  <c r="C10" i="4"/>
  <c r="D10" i="4"/>
  <c r="E10" i="4"/>
  <c r="C15" i="4"/>
  <c r="D15" i="4"/>
  <c r="E15" i="4"/>
  <c r="B15" i="4"/>
  <c r="B10" i="4"/>
  <c r="B8" i="4"/>
  <c r="B4" i="4"/>
  <c r="B17" i="4"/>
  <c r="B14" i="4"/>
  <c r="B12" i="4"/>
  <c r="C6" i="4"/>
  <c r="D6" i="4"/>
  <c r="E6" i="4"/>
  <c r="C9" i="4"/>
  <c r="D9" i="4"/>
  <c r="E9" i="4"/>
  <c r="B9" i="4"/>
  <c r="C7" i="4"/>
  <c r="D7" i="4"/>
  <c r="E7" i="4"/>
  <c r="B7" i="4"/>
  <c r="C18" i="4"/>
  <c r="D18" i="4"/>
  <c r="E18" i="4"/>
  <c r="B18" i="4"/>
  <c r="C16" i="4"/>
  <c r="D16" i="4"/>
  <c r="E16" i="4"/>
  <c r="B16" i="4"/>
  <c r="C13" i="4"/>
  <c r="D13" i="4"/>
  <c r="E13" i="4"/>
  <c r="B13" i="4"/>
  <c r="C11" i="4"/>
  <c r="D11" i="4"/>
  <c r="E11" i="4"/>
  <c r="B11" i="4"/>
  <c r="Y8" i="4"/>
  <c r="X8" i="4"/>
  <c r="W8" i="4"/>
  <c r="V8" i="4"/>
  <c r="T8" i="4"/>
  <c r="S8" i="4"/>
  <c r="R8" i="4"/>
  <c r="Q8" i="4"/>
  <c r="O8" i="4"/>
  <c r="N8" i="4"/>
  <c r="M8" i="4"/>
  <c r="L8" i="4"/>
  <c r="J8" i="4"/>
  <c r="I8" i="4"/>
  <c r="H8" i="4"/>
  <c r="G8" i="4"/>
  <c r="G10" i="4"/>
  <c r="H10" i="4"/>
  <c r="I10" i="4"/>
  <c r="J10" i="4"/>
  <c r="L10" i="4"/>
  <c r="M10" i="4"/>
  <c r="N10" i="4"/>
  <c r="O10" i="4"/>
  <c r="Q10" i="4"/>
  <c r="R10" i="4"/>
  <c r="S10" i="4"/>
  <c r="T10" i="4"/>
  <c r="V10" i="4"/>
  <c r="W10" i="4"/>
  <c r="X10" i="4"/>
  <c r="Y10" i="4"/>
  <c r="G4" i="4"/>
  <c r="H4" i="4"/>
  <c r="I4" i="4"/>
  <c r="J4" i="4"/>
  <c r="L4" i="4"/>
  <c r="M4" i="4"/>
  <c r="N4" i="4"/>
  <c r="O4" i="4"/>
  <c r="Q4" i="4"/>
  <c r="R4" i="4"/>
  <c r="S4" i="4"/>
  <c r="T4" i="4"/>
  <c r="V4" i="4"/>
  <c r="W4" i="4"/>
  <c r="X4" i="4"/>
  <c r="Y4" i="4"/>
  <c r="G15" i="4"/>
  <c r="H15" i="4"/>
  <c r="I15" i="4"/>
  <c r="J15" i="4"/>
  <c r="L15" i="4"/>
  <c r="M15" i="4"/>
  <c r="N15" i="4"/>
  <c r="O15" i="4"/>
  <c r="Q15" i="4"/>
  <c r="R15" i="4"/>
  <c r="S15" i="4"/>
  <c r="T15" i="4"/>
  <c r="V16" i="4"/>
  <c r="W16" i="4"/>
  <c r="X16" i="4"/>
  <c r="Y16" i="4"/>
  <c r="G11" i="4"/>
  <c r="H11" i="4"/>
  <c r="I11" i="4"/>
  <c r="J11" i="4"/>
  <c r="Q11" i="4"/>
  <c r="R11" i="4"/>
  <c r="S11" i="4"/>
  <c r="T11" i="4"/>
  <c r="V11" i="4"/>
  <c r="W11" i="4"/>
  <c r="X11" i="4"/>
  <c r="Y11" i="4"/>
  <c r="G13" i="4"/>
  <c r="H13" i="4"/>
  <c r="I13" i="4"/>
  <c r="J13" i="4"/>
  <c r="L13" i="4"/>
  <c r="M13" i="4"/>
  <c r="N13" i="4"/>
  <c r="O13" i="4"/>
  <c r="Q13" i="4"/>
  <c r="R13" i="4"/>
  <c r="S13" i="4"/>
  <c r="T13" i="4"/>
  <c r="V13" i="4"/>
  <c r="W13" i="4"/>
  <c r="X13" i="4"/>
  <c r="Y13" i="4"/>
  <c r="G16" i="4"/>
  <c r="H16" i="4"/>
  <c r="I16" i="4"/>
  <c r="J16" i="4"/>
  <c r="L16" i="4"/>
  <c r="M16" i="4"/>
  <c r="N16" i="4"/>
  <c r="O16" i="4"/>
  <c r="Q16" i="4"/>
  <c r="R16" i="4"/>
  <c r="S16" i="4"/>
  <c r="T16" i="4"/>
  <c r="V15" i="4"/>
  <c r="W15" i="4"/>
  <c r="X15" i="4"/>
  <c r="Y15" i="4"/>
  <c r="G18" i="4"/>
  <c r="H18" i="4"/>
  <c r="I18" i="4"/>
  <c r="J18" i="4"/>
  <c r="L18" i="4"/>
  <c r="M18" i="4"/>
  <c r="N18" i="4"/>
  <c r="O18" i="4"/>
  <c r="Q18" i="4"/>
  <c r="R18" i="4"/>
  <c r="S18" i="4"/>
  <c r="T18" i="4"/>
  <c r="V18" i="4"/>
  <c r="W18" i="4"/>
  <c r="X18" i="4"/>
  <c r="Y18" i="4"/>
  <c r="Y17" i="4"/>
  <c r="X17" i="4"/>
  <c r="W17" i="4"/>
  <c r="V17" i="4"/>
  <c r="T17" i="4"/>
  <c r="S17" i="4"/>
  <c r="R17" i="4"/>
  <c r="Q17" i="4"/>
  <c r="O17" i="4"/>
  <c r="N17" i="4"/>
  <c r="M17" i="4"/>
  <c r="L17" i="4"/>
  <c r="J17" i="4"/>
  <c r="I17" i="4"/>
  <c r="H17" i="4"/>
  <c r="G17" i="4"/>
  <c r="Y14" i="4"/>
  <c r="X14" i="4"/>
  <c r="W14" i="4"/>
  <c r="V14" i="4"/>
  <c r="T14" i="4"/>
  <c r="S14" i="4"/>
  <c r="R14" i="4"/>
  <c r="Q14" i="4"/>
  <c r="O14" i="4"/>
  <c r="N14" i="4"/>
  <c r="M14" i="4"/>
  <c r="L14" i="4"/>
  <c r="J14" i="4"/>
  <c r="I14" i="4"/>
  <c r="H14" i="4"/>
  <c r="G14" i="4"/>
  <c r="Y12" i="4"/>
  <c r="X12" i="4"/>
  <c r="W12" i="4"/>
  <c r="V12" i="4"/>
  <c r="T12" i="4"/>
  <c r="S12" i="4"/>
  <c r="R12" i="4"/>
  <c r="Q12" i="4"/>
  <c r="O12" i="4"/>
  <c r="N12" i="4"/>
  <c r="M12" i="4"/>
  <c r="L12" i="4"/>
  <c r="J12" i="4"/>
  <c r="I12" i="4"/>
  <c r="H12" i="4"/>
  <c r="G12" i="4"/>
  <c r="Y9" i="4"/>
  <c r="X9" i="4"/>
  <c r="W9" i="4"/>
  <c r="V9" i="4"/>
  <c r="T9" i="4"/>
  <c r="S9" i="4"/>
  <c r="R9" i="4"/>
  <c r="Q9" i="4"/>
  <c r="J9" i="4"/>
  <c r="I9" i="4"/>
  <c r="H9" i="4"/>
  <c r="G9" i="4"/>
  <c r="Y7" i="4"/>
  <c r="X7" i="4"/>
  <c r="W7" i="4"/>
  <c r="V7" i="4"/>
  <c r="T7" i="4"/>
  <c r="S7" i="4"/>
  <c r="R7" i="4"/>
  <c r="Q7" i="4"/>
  <c r="O7" i="4"/>
  <c r="N7" i="4"/>
  <c r="M7" i="4"/>
  <c r="L7" i="4"/>
  <c r="J7" i="4"/>
  <c r="I7" i="4"/>
  <c r="H7" i="4"/>
  <c r="G7" i="4"/>
  <c r="J6" i="4"/>
  <c r="I6" i="4"/>
  <c r="H6" i="4"/>
  <c r="G6" i="4"/>
  <c r="N222" i="2"/>
  <c r="N221" i="2"/>
  <c r="N220" i="2"/>
  <c r="N219" i="2"/>
  <c r="N218" i="2"/>
  <c r="N236" i="2"/>
  <c r="N235" i="2"/>
  <c r="N217" i="2"/>
  <c r="N234" i="2"/>
  <c r="N216" i="2"/>
  <c r="N215" i="2"/>
  <c r="N233" i="2"/>
  <c r="N214" i="2"/>
  <c r="N238" i="2"/>
  <c r="N237" i="2"/>
  <c r="N213" i="2"/>
  <c r="N212" i="2"/>
  <c r="N232" i="2"/>
  <c r="N231" i="2"/>
  <c r="N230" i="2"/>
  <c r="N229" i="2"/>
  <c r="N227" i="2"/>
  <c r="N226" i="2"/>
  <c r="N225" i="2"/>
  <c r="N228" i="2"/>
  <c r="N224" i="2"/>
  <c r="N223" i="2"/>
  <c r="N211" i="2"/>
  <c r="N210" i="2"/>
  <c r="F13" i="4"/>
  <c r="F18" i="4"/>
  <c r="N11" i="4"/>
  <c r="O11" i="4"/>
  <c r="M11" i="4"/>
  <c r="L11" i="4"/>
  <c r="F16" i="4"/>
  <c r="F10" i="4"/>
  <c r="N167" i="3"/>
  <c r="F4" i="4"/>
  <c r="F15" i="4"/>
  <c r="F8" i="4"/>
  <c r="F11" i="4"/>
  <c r="H239" i="1"/>
  <c r="I239" i="1"/>
  <c r="J239" i="1"/>
  <c r="K239" i="1"/>
  <c r="L239" i="1"/>
  <c r="M239" i="1"/>
  <c r="F6" i="4"/>
  <c r="F7" i="4"/>
  <c r="O9" i="4"/>
  <c r="L9" i="4"/>
  <c r="N9" i="4"/>
  <c r="M9" i="4"/>
  <c r="F14" i="4"/>
  <c r="F17" i="4"/>
  <c r="F12" i="4"/>
  <c r="G239" i="1"/>
  <c r="N239" i="1"/>
  <c r="F9" i="4"/>
</calcChain>
</file>

<file path=xl/comments1.xml><?xml version="1.0" encoding="utf-8"?>
<comments xmlns="http://schemas.openxmlformats.org/spreadsheetml/2006/main">
  <authors>
    <author>Tony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 xml:space="preserve">Tony:
</t>
        </r>
        <r>
          <rPr>
            <sz val="9"/>
            <color indexed="81"/>
            <rFont val="Tahoma"/>
            <family val="2"/>
          </rPr>
          <t>Pirie uses two methods:
NA = neutron activation
XRF = X-ray fluorescence.
The former only measures one element and has only been used for groups 1a&amp;b.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Where field was left blank by Pirie or marked NR (not recorded) or ND (none detected) a zero has been inserted.</t>
        </r>
      </text>
    </comment>
    <comment ref="N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Where field was left blank by Pirie or marked NR (not recorded) or ND (none detected) a zero has been inserted.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Where field was left blank by Pirie or marked NR (not recorded) or ND (none detected) a zero has been inserted.</t>
        </r>
      </text>
    </comment>
    <comment ref="X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Where field was left blank by Pirie or marked NR (not recorded) or ND (none detected) a zero has been inserted.</t>
        </r>
      </text>
    </comment>
  </commentList>
</comments>
</file>

<file path=xl/comments2.xml><?xml version="1.0" encoding="utf-8"?>
<comments xmlns="http://schemas.openxmlformats.org/spreadsheetml/2006/main">
  <authors>
    <author>Tony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 xml:space="preserve">Tony:
</t>
        </r>
        <r>
          <rPr>
            <sz val="9"/>
            <color indexed="81"/>
            <rFont val="Tahoma"/>
            <family val="2"/>
          </rPr>
          <t>Pirie uses two methods:
NA = neutron activation
XRF = X-ray fluorescence.
The former only measures one element and has only been used for groups 1a&amp;b.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Where field was left blank by Pirie or marked NR (not recorded) or ND (none detected) a zero has been inserted.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For 1b see Enared 1b</t>
        </r>
      </text>
    </comment>
    <comment ref="A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Eanred &amp; Eanbald II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For 1b see Enared 1b</t>
        </r>
      </text>
    </comment>
  </commentList>
</comments>
</file>

<file path=xl/comments3.xml><?xml version="1.0" encoding="utf-8"?>
<comments xmlns="http://schemas.openxmlformats.org/spreadsheetml/2006/main">
  <authors>
    <author>Tony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NA = neutron activation
XRF = X-ray fluorescence:</t>
        </r>
      </text>
    </comment>
  </commentList>
</comments>
</file>

<file path=xl/comments4.xml><?xml version="1.0" encoding="utf-8"?>
<comments xmlns="http://schemas.openxmlformats.org/spreadsheetml/2006/main">
  <authors>
    <author>Tony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NA = neutron activation
XRF = X-ray fluorescence:</t>
        </r>
      </text>
    </comment>
  </commentList>
</comments>
</file>

<file path=xl/comments5.xml><?xml version="1.0" encoding="utf-8"?>
<comments xmlns="http://schemas.openxmlformats.org/spreadsheetml/2006/main">
  <authors>
    <author>Tony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NA = neutron activation
XRF = X-ray fluorescence:</t>
        </r>
      </text>
    </comment>
  </commentList>
</comments>
</file>

<file path=xl/sharedStrings.xml><?xml version="1.0" encoding="utf-8"?>
<sst xmlns="http://schemas.openxmlformats.org/spreadsheetml/2006/main" count="3887" uniqueCount="206">
  <si>
    <t>Moneyer</t>
  </si>
  <si>
    <t>ND</t>
  </si>
  <si>
    <t>7. XRF</t>
  </si>
  <si>
    <t>Edilhech</t>
  </si>
  <si>
    <t>65 bis</t>
  </si>
  <si>
    <t>68 bis</t>
  </si>
  <si>
    <t>71a</t>
  </si>
  <si>
    <t>71b</t>
  </si>
  <si>
    <t>76 bis</t>
  </si>
  <si>
    <t>4. XRF</t>
  </si>
  <si>
    <t>93 bis</t>
  </si>
  <si>
    <t>131a</t>
  </si>
  <si>
    <t>131b</t>
  </si>
  <si>
    <t>131c</t>
  </si>
  <si>
    <t>132 bis</t>
  </si>
  <si>
    <t>133a</t>
  </si>
  <si>
    <t xml:space="preserve">134 bis   </t>
  </si>
  <si>
    <t>134a</t>
  </si>
  <si>
    <t>135a</t>
  </si>
  <si>
    <t>–</t>
  </si>
  <si>
    <t>3. NA</t>
  </si>
  <si>
    <t xml:space="preserve">137 bis </t>
  </si>
  <si>
    <t xml:space="preserve">138 bis  </t>
  </si>
  <si>
    <t>138a</t>
  </si>
  <si>
    <t>139a</t>
  </si>
  <si>
    <t>144a</t>
  </si>
  <si>
    <t>1. NA</t>
  </si>
  <si>
    <t>146bis</t>
  </si>
  <si>
    <t>146ter</t>
  </si>
  <si>
    <t>146a</t>
  </si>
  <si>
    <t>146b</t>
  </si>
  <si>
    <t>146c</t>
  </si>
  <si>
    <t>5. XRF</t>
  </si>
  <si>
    <t>147a</t>
  </si>
  <si>
    <t>Wihtred</t>
  </si>
  <si>
    <t>160a</t>
  </si>
  <si>
    <t>160b</t>
  </si>
  <si>
    <t>8. XRF</t>
  </si>
  <si>
    <t>201a</t>
  </si>
  <si>
    <t>210a</t>
  </si>
  <si>
    <t>212j</t>
  </si>
  <si>
    <t>292b</t>
  </si>
  <si>
    <t>Eanred</t>
  </si>
  <si>
    <t>6. XRF</t>
  </si>
  <si>
    <t>&lt; 5</t>
  </si>
  <si>
    <t>320c</t>
  </si>
  <si>
    <t>Coenred</t>
  </si>
  <si>
    <t>Aldates</t>
  </si>
  <si>
    <t>530a</t>
  </si>
  <si>
    <t>Alghere</t>
  </si>
  <si>
    <t>Badigils</t>
  </si>
  <si>
    <t>561a</t>
  </si>
  <si>
    <t>Odilo</t>
  </si>
  <si>
    <t>563a</t>
  </si>
  <si>
    <t>563b</t>
  </si>
  <si>
    <t>563c</t>
  </si>
  <si>
    <t>563bis</t>
  </si>
  <si>
    <t>563d</t>
  </si>
  <si>
    <t>567bis</t>
  </si>
  <si>
    <t>Monne</t>
  </si>
  <si>
    <t>601a</t>
  </si>
  <si>
    <t>605a</t>
  </si>
  <si>
    <t>613a</t>
  </si>
  <si>
    <t>640a</t>
  </si>
  <si>
    <t>640b</t>
  </si>
  <si>
    <t>642a</t>
  </si>
  <si>
    <t>661a</t>
  </si>
  <si>
    <t>1149c</t>
  </si>
  <si>
    <t>Hunlaf</t>
  </si>
  <si>
    <t>1351a</t>
  </si>
  <si>
    <t>1351b</t>
  </si>
  <si>
    <t>1351c</t>
  </si>
  <si>
    <t>1352a</t>
  </si>
  <si>
    <t>&lt; 0.5</t>
  </si>
  <si>
    <t>1352b</t>
  </si>
  <si>
    <t>1354a</t>
  </si>
  <si>
    <t>1354b</t>
  </si>
  <si>
    <t>1355a</t>
  </si>
  <si>
    <t>1357a</t>
  </si>
  <si>
    <t>1358bis</t>
  </si>
  <si>
    <t>1360a</t>
  </si>
  <si>
    <t>1365a</t>
  </si>
  <si>
    <t>1366a</t>
  </si>
  <si>
    <t>1370a</t>
  </si>
  <si>
    <t>1470a</t>
  </si>
  <si>
    <t>1484a</t>
  </si>
  <si>
    <t>1508a</t>
  </si>
  <si>
    <t>1508d</t>
  </si>
  <si>
    <t>1627a</t>
  </si>
  <si>
    <t>1727a</t>
  </si>
  <si>
    <t>RII</t>
  </si>
  <si>
    <t>2156a</t>
  </si>
  <si>
    <t>RIII</t>
  </si>
  <si>
    <t>1-2</t>
  </si>
  <si>
    <t>Monarch</t>
  </si>
  <si>
    <t>Phase</t>
  </si>
  <si>
    <t>Group</t>
  </si>
  <si>
    <t>Ia</t>
  </si>
  <si>
    <t>Ib</t>
  </si>
  <si>
    <t>II</t>
  </si>
  <si>
    <t>A</t>
  </si>
  <si>
    <t>B</t>
  </si>
  <si>
    <t>Ci</t>
  </si>
  <si>
    <t>Cii</t>
  </si>
  <si>
    <t>Ciii</t>
  </si>
  <si>
    <t>Dii</t>
  </si>
  <si>
    <t>Eanbald II</t>
  </si>
  <si>
    <t>Aethelred II</t>
  </si>
  <si>
    <t>Wigmund</t>
  </si>
  <si>
    <t>Redwulf</t>
  </si>
  <si>
    <t>Wilheah</t>
  </si>
  <si>
    <t>Hwætred</t>
  </si>
  <si>
    <t>Eadwine</t>
  </si>
  <si>
    <t>Eadwulf</t>
  </si>
  <si>
    <t>Æthelweard</t>
  </si>
  <si>
    <t>Dægberht</t>
  </si>
  <si>
    <t>Wulfheard</t>
  </si>
  <si>
    <t>Herreth</t>
  </si>
  <si>
    <t>Cynewulf</t>
  </si>
  <si>
    <t>Tidwulf</t>
  </si>
  <si>
    <t>Brother</t>
  </si>
  <si>
    <t>Leofthegn</t>
  </si>
  <si>
    <t>Forthred</t>
  </si>
  <si>
    <t>Folcnoth</t>
  </si>
  <si>
    <t>Wulfred</t>
  </si>
  <si>
    <t>Eardwulf</t>
  </si>
  <si>
    <t>Æthelhelm</t>
  </si>
  <si>
    <t>Fulcnoth</t>
  </si>
  <si>
    <t>Eanwulf</t>
  </si>
  <si>
    <t>CKN No.</t>
  </si>
  <si>
    <r>
      <rPr>
        <sz val="12"/>
        <color rgb="FF000000"/>
        <rFont val="Times New Roman"/>
        <family val="1"/>
      </rPr>
      <t xml:space="preserve">Aethelred II </t>
    </r>
    <r>
      <rPr>
        <sz val="8"/>
        <color rgb="FF000000"/>
        <rFont val="Times New Roman"/>
        <family val="1"/>
      </rPr>
      <t>(2nd reign)</t>
    </r>
  </si>
  <si>
    <t>Batch/ Method</t>
  </si>
  <si>
    <t>27.8±3.5</t>
  </si>
  <si>
    <t>6.8±1.4</t>
  </si>
  <si>
    <t>13.3±1.5</t>
  </si>
  <si>
    <t>10.7±2.4</t>
  </si>
  <si>
    <t>16.4±1.9</t>
  </si>
  <si>
    <t>5.6±0.5</t>
  </si>
  <si>
    <t>21.8±2.9</t>
  </si>
  <si>
    <t>15.7±2.0</t>
  </si>
  <si>
    <t>17.3±2.1</t>
  </si>
  <si>
    <t>11.9±2.0</t>
  </si>
  <si>
    <t>32.5±4.9</t>
  </si>
  <si>
    <t>6.7±2.8</t>
  </si>
  <si>
    <t>33.7±2.8</t>
  </si>
  <si>
    <t>22.4±2.7</t>
  </si>
  <si>
    <t>5.0±0.8</t>
  </si>
  <si>
    <t>1.8±1.1</t>
  </si>
  <si>
    <t>4.8±1.4</t>
  </si>
  <si>
    <t>1.2±0.6</t>
  </si>
  <si>
    <t>8.4±1.7</t>
  </si>
  <si>
    <t>9.3±2.7</t>
  </si>
  <si>
    <t>9.8±2.0</t>
  </si>
  <si>
    <t>7.3±1.5</t>
  </si>
  <si>
    <t>15.0±2.3</t>
  </si>
  <si>
    <t>12.5±2.2</t>
  </si>
  <si>
    <t>9.8±2.5</t>
  </si>
  <si>
    <t>Total</t>
  </si>
  <si>
    <t>Averages</t>
  </si>
  <si>
    <t xml:space="preserve">Copper (%) </t>
  </si>
  <si>
    <t xml:space="preserve">Zinc (%) </t>
  </si>
  <si>
    <t xml:space="preserve">Arsenic (%) </t>
  </si>
  <si>
    <t xml:space="preserve">Lead (%) </t>
  </si>
  <si>
    <t xml:space="preserve">Tin (%) </t>
  </si>
  <si>
    <t xml:space="preserve">Other (%) </t>
  </si>
  <si>
    <t xml:space="preserve">Silver (%) </t>
  </si>
  <si>
    <t xml:space="preserve">Silver adj'd (%) </t>
  </si>
  <si>
    <r>
      <t>c</t>
    </r>
    <r>
      <rPr>
        <sz val="7"/>
        <color theme="0" tint="-0.34998626667073579"/>
        <rFont val="Times New Roman"/>
        <family val="1"/>
      </rPr>
      <t xml:space="preserve"> 25-30</t>
    </r>
  </si>
  <si>
    <r>
      <t>c</t>
    </r>
    <r>
      <rPr>
        <sz val="7"/>
        <color theme="0" tint="-0.34998626667073579"/>
        <rFont val="Times New Roman"/>
        <family val="1"/>
      </rPr>
      <t xml:space="preserve"> 25 - 30</t>
    </r>
  </si>
  <si>
    <r>
      <t>c</t>
    </r>
    <r>
      <rPr>
        <sz val="7"/>
        <color theme="0" tint="-0.34998626667073579"/>
        <rFont val="Times New Roman"/>
        <family val="1"/>
      </rPr>
      <t xml:space="preserve"> 10</t>
    </r>
  </si>
  <si>
    <t>Standard Deviation</t>
  </si>
  <si>
    <t>1a</t>
  </si>
  <si>
    <t>silver</t>
  </si>
  <si>
    <t>Max %</t>
  </si>
  <si>
    <t>Average %</t>
  </si>
  <si>
    <t>Min %</t>
  </si>
  <si>
    <t>1b</t>
  </si>
  <si>
    <t>NA</t>
  </si>
  <si>
    <t>copper</t>
  </si>
  <si>
    <t>zinc</t>
  </si>
  <si>
    <t>arsenic</t>
  </si>
  <si>
    <t>tin</t>
  </si>
  <si>
    <t>other</t>
  </si>
  <si>
    <t>XRF</t>
  </si>
  <si>
    <t>Method</t>
  </si>
  <si>
    <t>Metal</t>
  </si>
  <si>
    <t>lead</t>
  </si>
  <si>
    <t>IIA</t>
  </si>
  <si>
    <t>IICi</t>
  </si>
  <si>
    <t>IICii</t>
  </si>
  <si>
    <t>IICiii</t>
  </si>
  <si>
    <t>Phase &amp; group</t>
  </si>
  <si>
    <t>Issuer</t>
  </si>
  <si>
    <t>2. NA</t>
  </si>
  <si>
    <t>2. XRF</t>
  </si>
  <si>
    <t>Specimens</t>
  </si>
  <si>
    <t>I</t>
  </si>
  <si>
    <t>All</t>
  </si>
  <si>
    <t>Ave %</t>
  </si>
  <si>
    <t>NA used</t>
  </si>
  <si>
    <t>Group A</t>
  </si>
  <si>
    <t>Silver</t>
  </si>
  <si>
    <t>Copper</t>
  </si>
  <si>
    <t>Zinc</t>
  </si>
  <si>
    <t>Tin</t>
  </si>
  <si>
    <r>
      <t>Dataset 9.02: S</t>
    </r>
    <r>
      <rPr>
        <b/>
        <u/>
        <sz val="12"/>
        <color theme="1"/>
        <rFont val="Times New Roman"/>
        <family val="1"/>
      </rPr>
      <t>tyca Composition CKN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</si>
</sst>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"/>
  </numFmts>
  <fonts count="20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u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u/>
      <sz val="12"/>
      <color theme="1"/>
      <name val="Times New Roman"/>
      <family val="1"/>
    </font>
    <font>
      <sz val="12"/>
      <name val="Times New Roman"/>
      <family val="1"/>
    </font>
    <font>
      <sz val="8"/>
      <color rgb="FF000000"/>
      <name val="Times New Roman"/>
      <family val="1"/>
    </font>
    <font>
      <b/>
      <i/>
      <u/>
      <sz val="7"/>
      <color theme="0" tint="-0.34998626667073579"/>
      <name val="Times New Roman"/>
      <family val="1"/>
    </font>
    <font>
      <sz val="7"/>
      <color theme="0" tint="-0.34998626667073579"/>
      <name val="Times New Roman"/>
      <family val="1"/>
    </font>
    <font>
      <i/>
      <sz val="7"/>
      <color theme="0" tint="-0.34998626667073579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7">
    <xf numFmtId="0" fontId="0" fillId="0" borderId="0" xfId="0"/>
    <xf numFmtId="0" fontId="9" fillId="0" borderId="0" xfId="0" applyFont="1" applyAlignment="1">
      <alignment horizontal="justify" vertical="top"/>
    </xf>
    <xf numFmtId="0" fontId="6" fillId="0" borderId="0" xfId="0" applyFont="1" applyAlignment="1">
      <alignment horizontal="justify" vertical="top"/>
    </xf>
    <xf numFmtId="49" fontId="6" fillId="0" borderId="0" xfId="0" applyNumberFormat="1" applyFont="1" applyAlignment="1">
      <alignment horizontal="justify"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" fontId="11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top"/>
    </xf>
    <xf numFmtId="1" fontId="4" fillId="2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1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vertical="top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vertical="top"/>
    </xf>
    <xf numFmtId="1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/>
    </xf>
    <xf numFmtId="0" fontId="9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 vertical="top"/>
    </xf>
    <xf numFmtId="1" fontId="4" fillId="2" borderId="0" xfId="0" applyNumberFormat="1" applyFont="1" applyFill="1" applyBorder="1" applyAlignment="1">
      <alignment horizontal="right" vertical="top"/>
    </xf>
    <xf numFmtId="1" fontId="4" fillId="0" borderId="8" xfId="0" applyNumberFormat="1" applyFont="1" applyBorder="1" applyAlignment="1">
      <alignment horizontal="right" vertical="top"/>
    </xf>
    <xf numFmtId="1" fontId="4" fillId="2" borderId="8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 vertical="top"/>
    </xf>
    <xf numFmtId="1" fontId="4" fillId="0" borderId="3" xfId="0" applyNumberFormat="1" applyFont="1" applyBorder="1" applyAlignment="1">
      <alignment vertical="top"/>
    </xf>
    <xf numFmtId="1" fontId="4" fillId="0" borderId="0" xfId="0" applyNumberFormat="1" applyFont="1" applyBorder="1" applyAlignment="1">
      <alignment vertical="top"/>
    </xf>
    <xf numFmtId="1" fontId="4" fillId="0" borderId="8" xfId="0" applyNumberFormat="1" applyFont="1" applyBorder="1" applyAlignment="1">
      <alignment vertical="top"/>
    </xf>
    <xf numFmtId="0" fontId="9" fillId="0" borderId="0" xfId="0" applyFont="1" applyBorder="1" applyAlignment="1">
      <alignment horizontal="justify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justify" vertical="top"/>
    </xf>
    <xf numFmtId="49" fontId="6" fillId="0" borderId="0" xfId="0" applyNumberFormat="1" applyFont="1" applyBorder="1" applyAlignment="1">
      <alignment horizontal="justify" vertical="top"/>
    </xf>
    <xf numFmtId="1" fontId="11" fillId="0" borderId="0" xfId="0" applyNumberFormat="1" applyFont="1" applyBorder="1" applyAlignment="1">
      <alignment horizontal="right" vertical="top" wrapText="1"/>
    </xf>
    <xf numFmtId="1" fontId="11" fillId="0" borderId="0" xfId="0" applyNumberFormat="1" applyFont="1" applyBorder="1" applyAlignment="1">
      <alignment horizontal="right" vertical="top"/>
    </xf>
    <xf numFmtId="1" fontId="14" fillId="0" borderId="0" xfId="0" applyNumberFormat="1" applyFont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0" fontId="10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/>
    </xf>
    <xf numFmtId="49" fontId="12" fillId="0" borderId="0" xfId="0" applyNumberFormat="1" applyFont="1" applyAlignment="1">
      <alignment vertical="top"/>
    </xf>
    <xf numFmtId="1" fontId="15" fillId="0" borderId="0" xfId="0" applyNumberFormat="1" applyFont="1" applyAlignment="1">
      <alignment horizontal="right" vertical="top"/>
    </xf>
    <xf numFmtId="0" fontId="10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right" vertical="top"/>
    </xf>
    <xf numFmtId="0" fontId="4" fillId="0" borderId="3" xfId="0" applyFont="1" applyBorder="1" applyAlignment="1">
      <alignment horizontal="justify" vertical="top"/>
    </xf>
    <xf numFmtId="1" fontId="15" fillId="0" borderId="4" xfId="0" applyNumberFormat="1" applyFont="1" applyBorder="1" applyAlignment="1">
      <alignment horizontal="right" vertical="top"/>
    </xf>
    <xf numFmtId="0" fontId="10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49" fontId="12" fillId="0" borderId="0" xfId="0" applyNumberFormat="1" applyFont="1" applyBorder="1" applyAlignment="1">
      <alignment vertical="top"/>
    </xf>
    <xf numFmtId="1" fontId="15" fillId="0" borderId="6" xfId="0" applyNumberFormat="1" applyFont="1" applyBorder="1" applyAlignment="1">
      <alignment horizontal="right" vertical="top"/>
    </xf>
    <xf numFmtId="1" fontId="16" fillId="0" borderId="6" xfId="0" applyNumberFormat="1" applyFont="1" applyBorder="1" applyAlignment="1">
      <alignment horizontal="right" vertical="top"/>
    </xf>
    <xf numFmtId="0" fontId="10" fillId="0" borderId="7" xfId="0" applyFont="1" applyBorder="1" applyAlignment="1">
      <alignment horizontal="justify" vertical="top"/>
    </xf>
    <xf numFmtId="0" fontId="4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horizontal="justify" vertical="top"/>
    </xf>
    <xf numFmtId="1" fontId="15" fillId="0" borderId="9" xfId="0" applyNumberFormat="1" applyFont="1" applyBorder="1" applyAlignment="1">
      <alignment horizontal="right" vertical="top"/>
    </xf>
    <xf numFmtId="49" fontId="12" fillId="0" borderId="3" xfId="0" applyNumberFormat="1" applyFont="1" applyBorder="1" applyAlignment="1">
      <alignment vertical="top"/>
    </xf>
    <xf numFmtId="49" fontId="12" fillId="0" borderId="8" xfId="0" applyNumberFormat="1" applyFont="1" applyBorder="1" applyAlignment="1">
      <alignment vertical="top"/>
    </xf>
    <xf numFmtId="1" fontId="15" fillId="0" borderId="3" xfId="0" applyNumberFormat="1" applyFont="1" applyBorder="1" applyAlignment="1">
      <alignment horizontal="right" vertical="top"/>
    </xf>
    <xf numFmtId="1" fontId="15" fillId="0" borderId="0" xfId="0" applyNumberFormat="1" applyFont="1" applyBorder="1" applyAlignment="1">
      <alignment horizontal="right" vertical="top"/>
    </xf>
    <xf numFmtId="1" fontId="4" fillId="0" borderId="0" xfId="0" quotePrefix="1" applyNumberFormat="1" applyFont="1" applyBorder="1" applyAlignment="1">
      <alignment horizontal="right" vertical="top"/>
    </xf>
    <xf numFmtId="1" fontId="4" fillId="0" borderId="0" xfId="1" quotePrefix="1" applyNumberFormat="1" applyFont="1" applyBorder="1" applyAlignment="1">
      <alignment horizontal="right" vertical="top"/>
    </xf>
    <xf numFmtId="1" fontId="15" fillId="0" borderId="0" xfId="0" applyNumberFormat="1" applyFont="1" applyFill="1" applyAlignment="1">
      <alignment horizontal="right" vertical="top"/>
    </xf>
    <xf numFmtId="1" fontId="16" fillId="0" borderId="0" xfId="0" applyNumberFormat="1" applyFont="1" applyFill="1" applyAlignment="1">
      <alignment horizontal="right" vertical="top"/>
    </xf>
    <xf numFmtId="1" fontId="16" fillId="0" borderId="0" xfId="0" applyNumberFormat="1" applyFont="1" applyAlignment="1">
      <alignment horizontal="right" vertical="top"/>
    </xf>
    <xf numFmtId="1" fontId="4" fillId="2" borderId="0" xfId="0" quotePrefix="1" applyNumberFormat="1" applyFont="1" applyFill="1" applyBorder="1" applyAlignment="1">
      <alignment horizontal="right" vertical="top"/>
    </xf>
    <xf numFmtId="1" fontId="15" fillId="0" borderId="6" xfId="0" quotePrefix="1" applyNumberFormat="1" applyFont="1" applyBorder="1" applyAlignment="1">
      <alignment horizontal="right" vertical="top"/>
    </xf>
    <xf numFmtId="0" fontId="13" fillId="0" borderId="0" xfId="0" applyFont="1" applyAlignment="1">
      <alignment vertical="top"/>
    </xf>
    <xf numFmtId="1" fontId="15" fillId="0" borderId="4" xfId="0" applyNumberFormat="1" applyFont="1" applyFill="1" applyBorder="1" applyAlignment="1">
      <alignment horizontal="right" vertical="top"/>
    </xf>
    <xf numFmtId="1" fontId="15" fillId="0" borderId="6" xfId="0" applyNumberFormat="1" applyFont="1" applyFill="1" applyBorder="1" applyAlignment="1">
      <alignment horizontal="right" vertical="top"/>
    </xf>
    <xf numFmtId="1" fontId="15" fillId="0" borderId="9" xfId="0" applyNumberFormat="1" applyFont="1" applyFill="1" applyBorder="1" applyAlignment="1">
      <alignment horizontal="right" vertical="top"/>
    </xf>
    <xf numFmtId="0" fontId="7" fillId="0" borderId="8" xfId="0" applyFont="1" applyBorder="1" applyAlignment="1">
      <alignment horizontal="justify" vertical="top"/>
    </xf>
    <xf numFmtId="0" fontId="10" fillId="0" borderId="0" xfId="0" applyFont="1" applyBorder="1" applyAlignment="1">
      <alignment horizontal="justify" vertical="top"/>
    </xf>
    <xf numFmtId="1" fontId="15" fillId="0" borderId="0" xfId="0" applyNumberFormat="1" applyFont="1" applyFill="1" applyBorder="1" applyAlignment="1">
      <alignment horizontal="right"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13" fillId="0" borderId="5" xfId="0" applyFont="1" applyBorder="1" applyAlignment="1">
      <alignment vertical="top"/>
    </xf>
    <xf numFmtId="1" fontId="16" fillId="0" borderId="6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165" fontId="4" fillId="0" borderId="0" xfId="0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165" fontId="0" fillId="0" borderId="0" xfId="0" applyNumberFormat="1" applyAlignment="1">
      <alignment horizontal="right" vertical="top"/>
    </xf>
    <xf numFmtId="1" fontId="4" fillId="0" borderId="5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165" fontId="4" fillId="0" borderId="9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horizontal="right" vertical="top"/>
    </xf>
    <xf numFmtId="165" fontId="4" fillId="0" borderId="9" xfId="0" applyNumberFormat="1" applyFont="1" applyBorder="1" applyAlignment="1">
      <alignment horizontal="right" vertical="top"/>
    </xf>
    <xf numFmtId="1" fontId="4" fillId="0" borderId="7" xfId="0" applyNumberFormat="1" applyFont="1" applyBorder="1" applyAlignment="1">
      <alignment vertical="top"/>
    </xf>
    <xf numFmtId="0" fontId="7" fillId="0" borderId="0" xfId="0" applyFont="1" applyBorder="1" applyAlignment="1">
      <alignment horizontal="justify" vertical="top"/>
    </xf>
    <xf numFmtId="0" fontId="4" fillId="0" borderId="6" xfId="0" applyFont="1" applyBorder="1" applyAlignment="1">
      <alignment horizontal="right" vertical="top"/>
    </xf>
    <xf numFmtId="0" fontId="6" fillId="0" borderId="5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6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horizontal="right" vertical="top" wrapText="1"/>
    </xf>
    <xf numFmtId="1" fontId="4" fillId="0" borderId="5" xfId="0" applyNumberFormat="1" applyFont="1" applyBorder="1" applyAlignment="1">
      <alignment horizontal="right"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1" fontId="4" fillId="0" borderId="7" xfId="0" applyNumberFormat="1" applyFont="1" applyBorder="1" applyAlignment="1">
      <alignment horizontal="right" vertical="top"/>
    </xf>
    <xf numFmtId="0" fontId="1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</cellXfs>
  <cellStyles count="14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8"/>
  <sheetViews>
    <sheetView tabSelected="1" workbookViewId="0">
      <pane ySplit="2" topLeftCell="A3" activePane="bottomLeft" state="frozen"/>
      <selection pane="bottomLeft"/>
    </sheetView>
  </sheetViews>
  <sheetFormatPr defaultColWidth="8.77734375" defaultRowHeight="15.75" x14ac:dyDescent="0.2"/>
  <cols>
    <col min="1" max="1" width="2.44140625" style="78" customWidth="1"/>
    <col min="2" max="2" width="10.6640625" style="4" customWidth="1"/>
    <col min="3" max="3" width="8.77734375" style="7"/>
    <col min="4" max="4" width="6.21875" style="4" customWidth="1"/>
    <col min="5" max="5" width="7.21875" style="4" customWidth="1"/>
    <col min="6" max="6" width="9.44140625" style="4" bestFit="1" customWidth="1"/>
    <col min="7" max="9" width="6.33203125" style="4" customWidth="1"/>
    <col min="10" max="10" width="8.77734375" style="4"/>
    <col min="11" max="11" width="2.33203125" style="78" customWidth="1"/>
    <col min="12" max="14" width="6.5546875" style="78" customWidth="1"/>
    <col min="15" max="15" width="8" style="78" customWidth="1"/>
    <col min="16" max="16" width="1.44140625" style="78" customWidth="1"/>
    <col min="17" max="19" width="6.77734375" style="78" customWidth="1"/>
    <col min="20" max="20" width="8" style="78" customWidth="1"/>
    <col min="21" max="21" width="1.88671875" style="78" customWidth="1"/>
    <col min="22" max="24" width="5.88671875" style="78" customWidth="1"/>
    <col min="25" max="25" width="8" style="78" customWidth="1"/>
    <col min="26" max="16384" width="8.77734375" style="78"/>
  </cols>
  <sheetData>
    <row r="1" spans="1:25" x14ac:dyDescent="0.2">
      <c r="A1" s="113" t="s">
        <v>205</v>
      </c>
    </row>
    <row r="2" spans="1:25" ht="32.450000000000003" customHeight="1" x14ac:dyDescent="0.2">
      <c r="B2" s="21" t="s">
        <v>192</v>
      </c>
      <c r="C2" s="86" t="s">
        <v>191</v>
      </c>
      <c r="D2" s="21" t="s">
        <v>185</v>
      </c>
      <c r="E2" s="21" t="s">
        <v>184</v>
      </c>
      <c r="F2" s="114" t="s">
        <v>201</v>
      </c>
      <c r="G2" s="115"/>
      <c r="H2" s="115"/>
      <c r="I2" s="115"/>
      <c r="J2" s="116"/>
      <c r="K2" s="111"/>
      <c r="L2" s="114" t="s">
        <v>202</v>
      </c>
      <c r="M2" s="115"/>
      <c r="N2" s="115"/>
      <c r="O2" s="116"/>
      <c r="P2" s="111"/>
      <c r="Q2" s="114" t="s">
        <v>203</v>
      </c>
      <c r="R2" s="115"/>
      <c r="S2" s="115"/>
      <c r="T2" s="116"/>
      <c r="U2" s="112"/>
      <c r="V2" s="114" t="s">
        <v>204</v>
      </c>
      <c r="W2" s="115"/>
      <c r="X2" s="115"/>
      <c r="Y2" s="116"/>
    </row>
    <row r="3" spans="1:25" ht="32.450000000000003" customHeight="1" x14ac:dyDescent="0.2">
      <c r="B3" s="21"/>
      <c r="C3" s="86"/>
      <c r="D3" s="21"/>
      <c r="E3" s="21"/>
      <c r="F3" s="101" t="s">
        <v>195</v>
      </c>
      <c r="G3" s="102" t="s">
        <v>173</v>
      </c>
      <c r="H3" s="102" t="s">
        <v>175</v>
      </c>
      <c r="I3" s="103" t="s">
        <v>198</v>
      </c>
      <c r="J3" s="104" t="s">
        <v>170</v>
      </c>
      <c r="L3" s="106" t="s">
        <v>173</v>
      </c>
      <c r="M3" s="102" t="s">
        <v>175</v>
      </c>
      <c r="N3" s="103" t="s">
        <v>198</v>
      </c>
      <c r="O3" s="104" t="s">
        <v>170</v>
      </c>
      <c r="Q3" s="106" t="s">
        <v>173</v>
      </c>
      <c r="R3" s="102" t="s">
        <v>175</v>
      </c>
      <c r="S3" s="103" t="s">
        <v>198</v>
      </c>
      <c r="T3" s="104" t="s">
        <v>170</v>
      </c>
      <c r="V3" s="106" t="s">
        <v>173</v>
      </c>
      <c r="W3" s="102" t="s">
        <v>175</v>
      </c>
      <c r="X3" s="103" t="s">
        <v>198</v>
      </c>
      <c r="Y3" s="104" t="s">
        <v>170</v>
      </c>
    </row>
    <row r="4" spans="1:25" x14ac:dyDescent="0.2">
      <c r="B4" s="41" t="str">
        <f>+'Pre-Summary'!A48</f>
        <v>Eanred</v>
      </c>
      <c r="C4" s="81" t="str">
        <f>+'Pre-Summary'!B48</f>
        <v>I</v>
      </c>
      <c r="D4" s="41" t="str">
        <f>+'Pre-Summary'!C48</f>
        <v>silver</v>
      </c>
      <c r="E4" s="41" t="str">
        <f>+'Pre-Summary'!D48</f>
        <v>XRF</v>
      </c>
      <c r="F4" s="93">
        <f>+'Pre-Summary'!E48</f>
        <v>12</v>
      </c>
      <c r="G4" s="30">
        <f>+'Pre-Summary'!F48</f>
        <v>7</v>
      </c>
      <c r="H4" s="30">
        <f>+'Pre-Summary'!G48</f>
        <v>0.7</v>
      </c>
      <c r="I4" s="30">
        <f>+'Pre-Summary'!H48</f>
        <v>4.5083333333333337</v>
      </c>
      <c r="J4" s="92">
        <f>+'Pre-Summary'!I48</f>
        <v>1.8016003688079361</v>
      </c>
      <c r="K4" s="77"/>
      <c r="L4" s="107">
        <f>+'Pre-Summary'!F49</f>
        <v>76.099999999999994</v>
      </c>
      <c r="M4" s="24">
        <f>+'Pre-Summary'!G49</f>
        <v>70.7</v>
      </c>
      <c r="N4" s="24">
        <f>+'Pre-Summary'!H49</f>
        <v>73.63333333333334</v>
      </c>
      <c r="O4" s="96">
        <f>+'Pre-Summary'!I49</f>
        <v>1.4704496666741858</v>
      </c>
      <c r="P4" s="77"/>
      <c r="Q4" s="91">
        <f>+'Pre-Summary'!F50</f>
        <v>14.9</v>
      </c>
      <c r="R4" s="30">
        <f>+'Pre-Summary'!G50</f>
        <v>7.1</v>
      </c>
      <c r="S4" s="30">
        <f>+'Pre-Summary'!H50</f>
        <v>11.366666666666667</v>
      </c>
      <c r="T4" s="92">
        <f>+'Pre-Summary'!I50</f>
        <v>2.4444949489732131</v>
      </c>
      <c r="U4" s="77"/>
      <c r="V4" s="91">
        <f>+'Pre-Summary'!F53</f>
        <v>8.6</v>
      </c>
      <c r="W4" s="30">
        <f>+'Pre-Summary'!G53</f>
        <v>3.9</v>
      </c>
      <c r="X4" s="30">
        <f>+'Pre-Summary'!H53</f>
        <v>5.5166666666666666</v>
      </c>
      <c r="Y4" s="92">
        <f>+'Pre-Summary'!I53</f>
        <v>1.4188218900043621</v>
      </c>
    </row>
    <row r="5" spans="1:25" ht="15.6" customHeight="1" x14ac:dyDescent="0.2">
      <c r="B5" s="81" t="str">
        <f>+'Pre-Summary'!A2</f>
        <v>Eanbald II</v>
      </c>
      <c r="C5" s="81" t="str">
        <f>+'Pre-Summary'!B2</f>
        <v>1a</v>
      </c>
      <c r="D5" s="81" t="str">
        <f>+'Pre-Summary'!C2</f>
        <v>silver</v>
      </c>
      <c r="E5" s="81" t="str">
        <f>+'Pre-Summary'!D2</f>
        <v>NA</v>
      </c>
      <c r="F5" s="105">
        <f>+'Pre-Summary'!E2</f>
        <v>2</v>
      </c>
      <c r="G5" s="40">
        <f>+'Pre-Summary'!F2</f>
        <v>77</v>
      </c>
      <c r="H5" s="40">
        <f>+'Pre-Summary'!G2</f>
        <v>42</v>
      </c>
      <c r="I5" s="24">
        <f>+'Pre-Summary'!H2</f>
        <v>59.5</v>
      </c>
      <c r="J5" s="100">
        <f>+'Pre-Summary'!I2</f>
        <v>17.5</v>
      </c>
      <c r="K5" s="77"/>
      <c r="L5" s="108"/>
      <c r="M5" s="77"/>
      <c r="N5" s="77"/>
      <c r="O5" s="109"/>
      <c r="P5" s="77"/>
      <c r="Q5" s="108"/>
      <c r="R5" s="77"/>
      <c r="S5" s="77"/>
      <c r="T5" s="109"/>
      <c r="U5" s="77"/>
      <c r="V5" s="108"/>
      <c r="W5" s="77"/>
      <c r="X5" s="77"/>
      <c r="Y5" s="109"/>
    </row>
    <row r="6" spans="1:25" ht="15.6" customHeight="1" x14ac:dyDescent="0.2">
      <c r="B6" s="30" t="s">
        <v>42</v>
      </c>
      <c r="C6" s="84" t="str">
        <f>+'Pre-Summary'!B4</f>
        <v>1a</v>
      </c>
      <c r="D6" s="30" t="str">
        <f>+'Pre-Summary'!C4</f>
        <v>silver</v>
      </c>
      <c r="E6" s="30" t="str">
        <f>+'Pre-Summary'!D4</f>
        <v>NA</v>
      </c>
      <c r="F6" s="91">
        <f>+'Pre-Summary'!E4</f>
        <v>11</v>
      </c>
      <c r="G6" s="30">
        <f>+'Pre-Summary'!F4</f>
        <v>57</v>
      </c>
      <c r="H6" s="30">
        <f>+'Pre-Summary'!G4</f>
        <v>6.7</v>
      </c>
      <c r="I6" s="30">
        <f>+'Pre-Summary'!H4</f>
        <v>26.309090909090909</v>
      </c>
      <c r="J6" s="92">
        <f>+'Pre-Summary'!I4</f>
        <v>13.70172215754811</v>
      </c>
      <c r="K6" s="77"/>
      <c r="L6" s="108"/>
      <c r="M6" s="77"/>
      <c r="N6" s="77"/>
      <c r="O6" s="109"/>
      <c r="P6" s="77"/>
      <c r="Q6" s="108"/>
      <c r="R6" s="77"/>
      <c r="S6" s="77"/>
      <c r="T6" s="109"/>
      <c r="U6" s="77"/>
      <c r="V6" s="108"/>
      <c r="W6" s="77"/>
      <c r="X6" s="77"/>
      <c r="Y6" s="109"/>
    </row>
    <row r="7" spans="1:25" x14ac:dyDescent="0.2">
      <c r="B7" s="30" t="str">
        <f>+'Pre-Summary'!A8</f>
        <v>Eanred</v>
      </c>
      <c r="C7" s="84" t="str">
        <f>+'Pre-Summary'!B8</f>
        <v>1b</v>
      </c>
      <c r="D7" s="30" t="str">
        <f>+'Pre-Summary'!C8</f>
        <v>silver</v>
      </c>
      <c r="E7" s="30" t="str">
        <f>+'Pre-Summary'!D8</f>
        <v>XRF</v>
      </c>
      <c r="F7" s="91">
        <f>+'Pre-Summary'!E8</f>
        <v>11</v>
      </c>
      <c r="G7" s="30">
        <f>+'Pre-Summary'!F8</f>
        <v>44.2</v>
      </c>
      <c r="H7" s="30">
        <f>+'Pre-Summary'!G8</f>
        <v>3</v>
      </c>
      <c r="I7" s="30">
        <f>+'Pre-Summary'!H8</f>
        <v>12.218181818181819</v>
      </c>
      <c r="J7" s="92">
        <f>+'Pre-Summary'!I8</f>
        <v>10.80747369200156</v>
      </c>
      <c r="K7" s="77"/>
      <c r="L7" s="107">
        <f>+'Pre-Summary'!F9</f>
        <v>83</v>
      </c>
      <c r="M7" s="24">
        <f>+'Pre-Summary'!G9</f>
        <v>41.5</v>
      </c>
      <c r="N7" s="24">
        <f>+'Pre-Summary'!H9</f>
        <v>70.390909090909091</v>
      </c>
      <c r="O7" s="96">
        <f>+'Pre-Summary'!I9</f>
        <v>13.494810756560215</v>
      </c>
      <c r="P7" s="77"/>
      <c r="Q7" s="91">
        <f>+'Pre-Summary'!F10</f>
        <v>16</v>
      </c>
      <c r="R7" s="30">
        <f>+'Pre-Summary'!G10</f>
        <v>4.0999999999999996</v>
      </c>
      <c r="S7" s="30">
        <f>+'Pre-Summary'!H10</f>
        <v>10.827272727272726</v>
      </c>
      <c r="T7" s="92">
        <f>+'Pre-Summary'!I10</f>
        <v>4.7035945459714679</v>
      </c>
      <c r="U7" s="77"/>
      <c r="V7" s="91">
        <f>+'Pre-Summary'!F13</f>
        <v>29.1</v>
      </c>
      <c r="W7" s="30">
        <f>+'Pre-Summary'!G13</f>
        <v>0</v>
      </c>
      <c r="X7" s="30">
        <f>+'Pre-Summary'!H13</f>
        <v>2.6454545454545455</v>
      </c>
      <c r="Y7" s="92">
        <f>+'Pre-Summary'!I13</f>
        <v>8.3656618100818037</v>
      </c>
    </row>
    <row r="8" spans="1:25" x14ac:dyDescent="0.2">
      <c r="B8" s="41" t="str">
        <f>+'Pre-Summary'!A56</f>
        <v>Eanred</v>
      </c>
      <c r="C8" s="81" t="str">
        <f>+'Pre-Summary'!B56</f>
        <v>II</v>
      </c>
      <c r="D8" s="41" t="str">
        <f>+'Pre-Summary'!C56</f>
        <v>silver</v>
      </c>
      <c r="E8" s="41" t="str">
        <f>+'Pre-Summary'!D56</f>
        <v>XRF</v>
      </c>
      <c r="F8" s="93">
        <f>+'Pre-Summary'!E56</f>
        <v>87</v>
      </c>
      <c r="G8" s="30">
        <f>+'Pre-Summary'!F56</f>
        <v>30.3</v>
      </c>
      <c r="H8" s="30">
        <f>+'Pre-Summary'!G56</f>
        <v>0</v>
      </c>
      <c r="I8" s="30">
        <f>+'Pre-Summary'!H56</f>
        <v>7.8804597701149417</v>
      </c>
      <c r="J8" s="92">
        <f>+'Pre-Summary'!I56</f>
        <v>5.6415298952257986</v>
      </c>
      <c r="K8" s="77"/>
      <c r="L8" s="107">
        <f>+'Pre-Summary'!F57</f>
        <v>89.1</v>
      </c>
      <c r="M8" s="24">
        <f>+'Pre-Summary'!G57</f>
        <v>48.2</v>
      </c>
      <c r="N8" s="24">
        <f>+'Pre-Summary'!H57</f>
        <v>71.578735632183864</v>
      </c>
      <c r="O8" s="96">
        <f>+'Pre-Summary'!I57</f>
        <v>8.3597442358445591</v>
      </c>
      <c r="P8" s="77"/>
      <c r="Q8" s="91">
        <f>+'Pre-Summary'!F58</f>
        <v>21</v>
      </c>
      <c r="R8" s="30">
        <f>+'Pre-Summary'!G58</f>
        <v>0.8</v>
      </c>
      <c r="S8" s="30">
        <f>+'Pre-Summary'!H58</f>
        <v>11.372988505747132</v>
      </c>
      <c r="T8" s="92">
        <f>+'Pre-Summary'!I58</f>
        <v>4.0016792782336648</v>
      </c>
      <c r="U8" s="77"/>
      <c r="V8" s="91">
        <f>+'Pre-Summary'!F61</f>
        <v>19.2</v>
      </c>
      <c r="W8" s="30">
        <f>+'Pre-Summary'!G61</f>
        <v>0</v>
      </c>
      <c r="X8" s="30">
        <f>+'Pre-Summary'!H61</f>
        <v>2.2993103448275862</v>
      </c>
      <c r="Y8" s="92">
        <f>+'Pre-Summary'!I61</f>
        <v>3.3836176630779349</v>
      </c>
    </row>
    <row r="9" spans="1:25" x14ac:dyDescent="0.2">
      <c r="B9" s="30" t="str">
        <f>+'Pre-Summary'!A16</f>
        <v>Eanred</v>
      </c>
      <c r="C9" s="84" t="str">
        <f>+'Pre-Summary'!B16</f>
        <v>IIA</v>
      </c>
      <c r="D9" s="30" t="str">
        <f>+'Pre-Summary'!C16</f>
        <v>silver</v>
      </c>
      <c r="E9" s="30" t="str">
        <f>+'Pre-Summary'!D16</f>
        <v>XRF</v>
      </c>
      <c r="F9" s="91">
        <f>+'Pre-Summary'!E16</f>
        <v>24</v>
      </c>
      <c r="G9" s="30">
        <f>+'Pre-Summary'!F16</f>
        <v>17</v>
      </c>
      <c r="H9" s="30">
        <f>+'Pre-Summary'!G16</f>
        <v>0</v>
      </c>
      <c r="I9" s="30">
        <f>+'Pre-Summary'!H16</f>
        <v>5.1958333333333337</v>
      </c>
      <c r="J9" s="92">
        <f>+'Pre-Summary'!I16</f>
        <v>3.9442446643460425</v>
      </c>
      <c r="K9" s="77"/>
      <c r="L9" s="107">
        <f>+'Pre-Summary'!F17</f>
        <v>91.5</v>
      </c>
      <c r="M9" s="24">
        <f>+'Pre-Summary'!G17</f>
        <v>64.599999999999994</v>
      </c>
      <c r="N9" s="24">
        <f>+'Pre-Summary'!H17</f>
        <v>77.697916666666671</v>
      </c>
      <c r="O9" s="96">
        <f>+'Pre-Summary'!I17</f>
        <v>6.0085785750920797</v>
      </c>
      <c r="P9" s="77"/>
      <c r="Q9" s="91">
        <f>+'Pre-Summary'!F18</f>
        <v>27</v>
      </c>
      <c r="R9" s="30">
        <f>+'Pre-Summary'!G18</f>
        <v>5</v>
      </c>
      <c r="S9" s="30">
        <f>+'Pre-Summary'!H18</f>
        <v>12.795833333333334</v>
      </c>
      <c r="T9" s="92">
        <f>+'Pre-Summary'!I18</f>
        <v>5.3558752137774404</v>
      </c>
      <c r="U9" s="77"/>
      <c r="V9" s="91">
        <f>+'Pre-Summary'!F21</f>
        <v>5.3</v>
      </c>
      <c r="W9" s="30">
        <f>+'Pre-Summary'!G21</f>
        <v>0</v>
      </c>
      <c r="X9" s="30">
        <f>+'Pre-Summary'!H21</f>
        <v>0.92083333333333328</v>
      </c>
      <c r="Y9" s="92">
        <f>+'Pre-Summary'!I21</f>
        <v>1.5955613345221871</v>
      </c>
    </row>
    <row r="10" spans="1:25" x14ac:dyDescent="0.2">
      <c r="B10" s="41" t="str">
        <f>+'Pre-Summary'!A64</f>
        <v>Aethelred II</v>
      </c>
      <c r="C10" s="81" t="str">
        <f>+'Pre-Summary'!B64</f>
        <v>IIA</v>
      </c>
      <c r="D10" s="41" t="str">
        <f>+'Pre-Summary'!C64</f>
        <v>silver</v>
      </c>
      <c r="E10" s="41" t="str">
        <f>+'Pre-Summary'!D64</f>
        <v>XRF</v>
      </c>
      <c r="F10" s="93">
        <f>+'Pre-Summary'!E64</f>
        <v>58</v>
      </c>
      <c r="G10" s="30">
        <f>+'Pre-Summary'!F64</f>
        <v>44.2</v>
      </c>
      <c r="H10" s="30">
        <f>+'Pre-Summary'!G64</f>
        <v>0</v>
      </c>
      <c r="I10" s="30">
        <f>+'Pre-Summary'!H64</f>
        <v>5.7344827586206888</v>
      </c>
      <c r="J10" s="92">
        <f>+'Pre-Summary'!I64</f>
        <v>7.2930659491984526</v>
      </c>
      <c r="K10" s="77"/>
      <c r="L10" s="107">
        <f>+'Pre-Summary'!F65</f>
        <v>91.5</v>
      </c>
      <c r="M10" s="24">
        <f>+'Pre-Summary'!G65</f>
        <v>41.5</v>
      </c>
      <c r="N10" s="24">
        <f>+'Pre-Summary'!H65</f>
        <v>73.618965517241392</v>
      </c>
      <c r="O10" s="96">
        <f>+'Pre-Summary'!I65</f>
        <v>8.4209602388110394</v>
      </c>
      <c r="P10" s="77"/>
      <c r="Q10" s="91">
        <f>+'Pre-Summary'!F66</f>
        <v>27</v>
      </c>
      <c r="R10" s="30">
        <f>+'Pre-Summary'!G66</f>
        <v>4.0999999999999996</v>
      </c>
      <c r="S10" s="30">
        <f>+'Pre-Summary'!H66</f>
        <v>11.324137931034482</v>
      </c>
      <c r="T10" s="92">
        <f>+'Pre-Summary'!I66</f>
        <v>3.8931553705953976</v>
      </c>
      <c r="U10" s="77"/>
      <c r="V10" s="91">
        <f>+'Pre-Summary'!F69</f>
        <v>29.1</v>
      </c>
      <c r="W10" s="30">
        <f>+'Pre-Summary'!G69</f>
        <v>0</v>
      </c>
      <c r="X10" s="30">
        <f>+'Pre-Summary'!H69</f>
        <v>4.6844827586206907</v>
      </c>
      <c r="Y10" s="92">
        <f>+'Pre-Summary'!I69</f>
        <v>4.4269083835007939</v>
      </c>
    </row>
    <row r="11" spans="1:25" x14ac:dyDescent="0.2">
      <c r="B11" s="41" t="str">
        <f>+'Pre-Summary'!A80</f>
        <v>All</v>
      </c>
      <c r="C11" s="81" t="str">
        <f>+'Pre-Summary'!B80</f>
        <v>IIA</v>
      </c>
      <c r="D11" s="41" t="str">
        <f>+'Pre-Summary'!C80</f>
        <v>silver</v>
      </c>
      <c r="E11" s="41" t="str">
        <f>+'Pre-Summary'!D80</f>
        <v>XRF</v>
      </c>
      <c r="F11" s="93">
        <f>+'Pre-Summary'!E80</f>
        <v>81</v>
      </c>
      <c r="G11" s="41">
        <f>+'Pre-Summary'!F80</f>
        <v>17</v>
      </c>
      <c r="H11" s="41">
        <f>+'Pre-Summary'!G80</f>
        <v>0</v>
      </c>
      <c r="I11" s="30">
        <f>+'Pre-Summary'!H80</f>
        <v>4.4728395061728392</v>
      </c>
      <c r="J11" s="92">
        <f>+'Pre-Summary'!I80</f>
        <v>2.6604098981347937</v>
      </c>
      <c r="K11" s="77"/>
      <c r="L11" s="107">
        <f>+'Pre-Summary'!F81</f>
        <v>91.5</v>
      </c>
      <c r="M11" s="24">
        <f>+'Pre-Summary'!G81</f>
        <v>64.599999999999994</v>
      </c>
      <c r="N11" s="24">
        <f>+'Pre-Summary'!H81</f>
        <v>75.035185185185171</v>
      </c>
      <c r="O11" s="96">
        <f>+'Pre-Summary'!I81</f>
        <v>4.5357730665659926</v>
      </c>
      <c r="P11" s="77"/>
      <c r="Q11" s="91">
        <f>+'Pre-Summary'!F82</f>
        <v>27</v>
      </c>
      <c r="R11" s="30">
        <f>+'Pre-Summary'!G82</f>
        <v>5</v>
      </c>
      <c r="S11" s="30">
        <f>+'Pre-Summary'!H82</f>
        <v>11.634567901234567</v>
      </c>
      <c r="T11" s="92">
        <f>+'Pre-Summary'!I82</f>
        <v>3.6461093925141093</v>
      </c>
      <c r="U11" s="77"/>
      <c r="V11" s="91">
        <f>+'Pre-Summary'!F85</f>
        <v>13.8</v>
      </c>
      <c r="W11" s="30">
        <f>+'Pre-Summary'!G85</f>
        <v>0</v>
      </c>
      <c r="X11" s="30">
        <f>+'Pre-Summary'!H85</f>
        <v>4.371604938271604</v>
      </c>
      <c r="Y11" s="92">
        <f>+'Pre-Summary'!I85</f>
        <v>2.9068346268114302</v>
      </c>
    </row>
    <row r="12" spans="1:25" x14ac:dyDescent="0.2">
      <c r="B12" s="30" t="str">
        <f>+'Pre-Summary'!A24</f>
        <v>Eanred</v>
      </c>
      <c r="C12" s="84" t="str">
        <f>+'Pre-Summary'!B24</f>
        <v>IICi</v>
      </c>
      <c r="D12" s="30" t="str">
        <f>+'Pre-Summary'!C24</f>
        <v>silver</v>
      </c>
      <c r="E12" s="30" t="str">
        <f>+'Pre-Summary'!D24</f>
        <v>XRF</v>
      </c>
      <c r="F12" s="91">
        <f>+'Pre-Summary'!E24</f>
        <v>26</v>
      </c>
      <c r="G12" s="30">
        <f>+'Pre-Summary'!F24</f>
        <v>30.3</v>
      </c>
      <c r="H12" s="30">
        <f>+'Pre-Summary'!G24</f>
        <v>1.6</v>
      </c>
      <c r="I12" s="30">
        <f>+'Pre-Summary'!H24</f>
        <v>9.0615384615384613</v>
      </c>
      <c r="J12" s="92">
        <f>+'Pre-Summary'!I24</f>
        <v>6.2814793041544528</v>
      </c>
      <c r="K12" s="77"/>
      <c r="L12" s="107">
        <f>+'Pre-Summary'!F25</f>
        <v>89.1</v>
      </c>
      <c r="M12" s="24">
        <f>+'Pre-Summary'!G25</f>
        <v>48.2</v>
      </c>
      <c r="N12" s="24">
        <f>+'Pre-Summary'!H25</f>
        <v>70.100000000000009</v>
      </c>
      <c r="O12" s="96">
        <f>+'Pre-Summary'!I25</f>
        <v>10.226511548985668</v>
      </c>
      <c r="P12" s="77"/>
      <c r="Q12" s="91">
        <f>+'Pre-Summary'!F26</f>
        <v>18.899999999999999</v>
      </c>
      <c r="R12" s="30">
        <f>+'Pre-Summary'!G26</f>
        <v>0.8</v>
      </c>
      <c r="S12" s="30">
        <f>+'Pre-Summary'!H26</f>
        <v>9.1057692307692299</v>
      </c>
      <c r="T12" s="92">
        <f>+'Pre-Summary'!I26</f>
        <v>3.8556234386402028</v>
      </c>
      <c r="U12" s="77"/>
      <c r="V12" s="91">
        <f>+'Pre-Summary'!F29</f>
        <v>19.2</v>
      </c>
      <c r="W12" s="30">
        <f>+'Pre-Summary'!G29</f>
        <v>0</v>
      </c>
      <c r="X12" s="30">
        <f>+'Pre-Summary'!H29</f>
        <v>2.7653846153846158</v>
      </c>
      <c r="Y12" s="92">
        <f>+'Pre-Summary'!I29</f>
        <v>4.9439895372440557</v>
      </c>
    </row>
    <row r="13" spans="1:25" x14ac:dyDescent="0.2">
      <c r="B13" s="41" t="str">
        <f>+'Pre-Summary'!A88</f>
        <v>All</v>
      </c>
      <c r="C13" s="81" t="str">
        <f>+'Pre-Summary'!B88</f>
        <v>IICi</v>
      </c>
      <c r="D13" s="41" t="str">
        <f>+'Pre-Summary'!C88</f>
        <v>silver</v>
      </c>
      <c r="E13" s="41" t="str">
        <f>+'Pre-Summary'!D88</f>
        <v>XRF</v>
      </c>
      <c r="F13" s="93">
        <f>+'Pre-Summary'!E88</f>
        <v>26</v>
      </c>
      <c r="G13" s="30">
        <f>+'Pre-Summary'!F88</f>
        <v>30.3</v>
      </c>
      <c r="H13" s="30">
        <f>+'Pre-Summary'!G88</f>
        <v>1.6</v>
      </c>
      <c r="I13" s="30">
        <f>+'Pre-Summary'!H88</f>
        <v>9.0615384615384613</v>
      </c>
      <c r="J13" s="92">
        <f>+'Pre-Summary'!I88</f>
        <v>6.2814793041544528</v>
      </c>
      <c r="K13" s="77"/>
      <c r="L13" s="107">
        <f>+'Pre-Summary'!F89</f>
        <v>89.1</v>
      </c>
      <c r="M13" s="24">
        <f>+'Pre-Summary'!G89</f>
        <v>48.2</v>
      </c>
      <c r="N13" s="24">
        <f>+'Pre-Summary'!H89</f>
        <v>70.100000000000009</v>
      </c>
      <c r="O13" s="96">
        <f>+'Pre-Summary'!I89</f>
        <v>10.226511548985668</v>
      </c>
      <c r="P13" s="77"/>
      <c r="Q13" s="91">
        <f>+'Pre-Summary'!F90</f>
        <v>18.899999999999999</v>
      </c>
      <c r="R13" s="30">
        <f>+'Pre-Summary'!G90</f>
        <v>0.8</v>
      </c>
      <c r="S13" s="30">
        <f>+'Pre-Summary'!H90</f>
        <v>9.1057692307692299</v>
      </c>
      <c r="T13" s="92">
        <f>+'Pre-Summary'!I90</f>
        <v>3.8556234386402028</v>
      </c>
      <c r="U13" s="77"/>
      <c r="V13" s="91">
        <f>+'Pre-Summary'!F93</f>
        <v>19.2</v>
      </c>
      <c r="W13" s="30">
        <f>+'Pre-Summary'!G93</f>
        <v>0</v>
      </c>
      <c r="X13" s="30">
        <f>+'Pre-Summary'!H93</f>
        <v>2.7653846153846158</v>
      </c>
      <c r="Y13" s="92">
        <f>+'Pre-Summary'!I93</f>
        <v>4.9439895372440557</v>
      </c>
    </row>
    <row r="14" spans="1:25" x14ac:dyDescent="0.2">
      <c r="B14" s="30" t="str">
        <f>+'Pre-Summary'!A32</f>
        <v>Eanred</v>
      </c>
      <c r="C14" s="84" t="str">
        <f>+'Pre-Summary'!B32</f>
        <v>IICii</v>
      </c>
      <c r="D14" s="30" t="str">
        <f>+'Pre-Summary'!C32</f>
        <v>silver</v>
      </c>
      <c r="E14" s="30" t="str">
        <f>+'Pre-Summary'!D32</f>
        <v>XRF</v>
      </c>
      <c r="F14" s="91">
        <f>+'Pre-Summary'!E32</f>
        <v>27</v>
      </c>
      <c r="G14" s="30">
        <f>+'Pre-Summary'!F32</f>
        <v>25</v>
      </c>
      <c r="H14" s="30">
        <f>+'Pre-Summary'!G32</f>
        <v>0.4</v>
      </c>
      <c r="I14" s="30">
        <f>+'Pre-Summary'!H32</f>
        <v>9.1962962962962962</v>
      </c>
      <c r="J14" s="92">
        <f>+'Pre-Summary'!I32</f>
        <v>5.9762171536653579</v>
      </c>
      <c r="K14" s="77"/>
      <c r="L14" s="107">
        <f>+'Pre-Summary'!F33</f>
        <v>86.6</v>
      </c>
      <c r="M14" s="24">
        <f>+'Pre-Summary'!G33</f>
        <v>54.3</v>
      </c>
      <c r="N14" s="24">
        <f>+'Pre-Summary'!H33</f>
        <v>71.57037037037037</v>
      </c>
      <c r="O14" s="96">
        <f>+'Pre-Summary'!I33</f>
        <v>7.185315004554611</v>
      </c>
      <c r="P14" s="77"/>
      <c r="Q14" s="91">
        <f>+'Pre-Summary'!F34</f>
        <v>21</v>
      </c>
      <c r="R14" s="30">
        <f>+'Pre-Summary'!G34</f>
        <v>5.4</v>
      </c>
      <c r="S14" s="30">
        <f>+'Pre-Summary'!H34</f>
        <v>13.155555555555555</v>
      </c>
      <c r="T14" s="92">
        <f>+'Pre-Summary'!I34</f>
        <v>4.2709469271252996</v>
      </c>
      <c r="U14" s="77"/>
      <c r="V14" s="91">
        <f>+'Pre-Summary'!F37</f>
        <v>6.4</v>
      </c>
      <c r="W14" s="30">
        <f>+'Pre-Summary'!G37</f>
        <v>0</v>
      </c>
      <c r="X14" s="30">
        <f>+'Pre-Summary'!H37</f>
        <v>1.4851851851851852</v>
      </c>
      <c r="Y14" s="92">
        <f>+'Pre-Summary'!I37</f>
        <v>1.7229827074439521</v>
      </c>
    </row>
    <row r="15" spans="1:25" x14ac:dyDescent="0.2">
      <c r="B15" s="41" t="str">
        <f>+'Pre-Summary'!A72</f>
        <v>Wigmund</v>
      </c>
      <c r="C15" s="81" t="str">
        <f>+'Pre-Summary'!B72</f>
        <v>IICii</v>
      </c>
      <c r="D15" s="41" t="str">
        <f>+'Pre-Summary'!C72</f>
        <v>silver</v>
      </c>
      <c r="E15" s="41" t="str">
        <f>+'Pre-Summary'!D72</f>
        <v>XRF</v>
      </c>
      <c r="F15" s="93">
        <f>+'Pre-Summary'!E72</f>
        <v>7</v>
      </c>
      <c r="G15" s="30">
        <f>+'Pre-Summary'!F72</f>
        <v>17</v>
      </c>
      <c r="H15" s="30">
        <f>+'Pre-Summary'!G72</f>
        <v>3.3</v>
      </c>
      <c r="I15" s="30">
        <f>+'Pre-Summary'!H72</f>
        <v>9.9428571428571413</v>
      </c>
      <c r="J15" s="92">
        <f>+'Pre-Summary'!I72</f>
        <v>4.1989308648944537</v>
      </c>
      <c r="K15" s="77"/>
      <c r="L15" s="107">
        <f>+'Pre-Summary'!F73</f>
        <v>83</v>
      </c>
      <c r="M15" s="24">
        <f>+'Pre-Summary'!G73</f>
        <v>64</v>
      </c>
      <c r="N15" s="24">
        <f>+'Pre-Summary'!H73</f>
        <v>72.8</v>
      </c>
      <c r="O15" s="96">
        <f>+'Pre-Summary'!I73</f>
        <v>6.070067074235201</v>
      </c>
      <c r="P15" s="77"/>
      <c r="Q15" s="91">
        <f>+'Pre-Summary'!F74</f>
        <v>18.899999999999999</v>
      </c>
      <c r="R15" s="30">
        <f>+'Pre-Summary'!G74</f>
        <v>5.8</v>
      </c>
      <c r="S15" s="30">
        <f>+'Pre-Summary'!H74</f>
        <v>12.1</v>
      </c>
      <c r="T15" s="92">
        <f>+'Pre-Summary'!I74</f>
        <v>5.1763197075031675</v>
      </c>
      <c r="U15" s="77"/>
      <c r="V15" s="91">
        <f>+'Pre-Summary'!F101</f>
        <v>9.3000000000000007</v>
      </c>
      <c r="W15" s="30">
        <f>+'Pre-Summary'!G101</f>
        <v>0</v>
      </c>
      <c r="X15" s="30">
        <f>+'Pre-Summary'!H101</f>
        <v>1.9805882352941178</v>
      </c>
      <c r="Y15" s="92">
        <f>+'Pre-Summary'!I101</f>
        <v>2.1609011480459484</v>
      </c>
    </row>
    <row r="16" spans="1:25" x14ac:dyDescent="0.2">
      <c r="B16" s="41" t="str">
        <f>+'Pre-Summary'!A96</f>
        <v>All</v>
      </c>
      <c r="C16" s="81" t="str">
        <f>+'Pre-Summary'!B96</f>
        <v>IICii</v>
      </c>
      <c r="D16" s="41" t="str">
        <f>+'Pre-Summary'!C96</f>
        <v>silver</v>
      </c>
      <c r="E16" s="41" t="str">
        <f>+'Pre-Summary'!D96</f>
        <v>XRF</v>
      </c>
      <c r="F16" s="93">
        <f>+'Pre-Summary'!E96</f>
        <v>34</v>
      </c>
      <c r="G16" s="30">
        <f>+'Pre-Summary'!F96</f>
        <v>25</v>
      </c>
      <c r="H16" s="30">
        <f>+'Pre-Summary'!G96</f>
        <v>0.4</v>
      </c>
      <c r="I16" s="30">
        <f>+'Pre-Summary'!H96</f>
        <v>8.5323529411764696</v>
      </c>
      <c r="J16" s="92">
        <f>+'Pre-Summary'!I96</f>
        <v>6.0783957146329204</v>
      </c>
      <c r="K16" s="77"/>
      <c r="L16" s="107">
        <f>+'Pre-Summary'!F97</f>
        <v>86.6</v>
      </c>
      <c r="M16" s="24">
        <f>+'Pre-Summary'!G97</f>
        <v>54.3</v>
      </c>
      <c r="N16" s="24">
        <f>+'Pre-Summary'!H97</f>
        <v>69.720588235294102</v>
      </c>
      <c r="O16" s="96">
        <f>+'Pre-Summary'!I97</f>
        <v>7.7971631120015594</v>
      </c>
      <c r="P16" s="77"/>
      <c r="Q16" s="91">
        <f>+'Pre-Summary'!F98</f>
        <v>21</v>
      </c>
      <c r="R16" s="30">
        <f>+'Pre-Summary'!G98</f>
        <v>5.4</v>
      </c>
      <c r="S16" s="30">
        <f>+'Pre-Summary'!H98</f>
        <v>12.864705882352943</v>
      </c>
      <c r="T16" s="92">
        <f>+'Pre-Summary'!I98</f>
        <v>3.9171479985962363</v>
      </c>
      <c r="U16" s="77"/>
      <c r="V16" s="91">
        <f>+'Pre-Summary'!F77</f>
        <v>5.8</v>
      </c>
      <c r="W16" s="30">
        <f>+'Pre-Summary'!G77</f>
        <v>0</v>
      </c>
      <c r="X16" s="30">
        <f>+'Pre-Summary'!H77</f>
        <v>1.0571428571428572</v>
      </c>
      <c r="Y16" s="92">
        <f>+'Pre-Summary'!I77</f>
        <v>1.9682168455280551</v>
      </c>
    </row>
    <row r="17" spans="2:25" x14ac:dyDescent="0.2">
      <c r="B17" s="30" t="str">
        <f>+'Pre-Summary'!A40</f>
        <v>Eanred</v>
      </c>
      <c r="C17" s="84" t="str">
        <f>+'Pre-Summary'!B40</f>
        <v>IICiii</v>
      </c>
      <c r="D17" s="30" t="str">
        <f>+'Pre-Summary'!C40</f>
        <v>silver</v>
      </c>
      <c r="E17" s="30" t="str">
        <f>+'Pre-Summary'!D40</f>
        <v>XRF</v>
      </c>
      <c r="F17" s="91">
        <f>+'Pre-Summary'!E40</f>
        <v>10</v>
      </c>
      <c r="G17" s="30">
        <f>+'Pre-Summary'!F40</f>
        <v>14</v>
      </c>
      <c r="H17" s="30">
        <f>+'Pre-Summary'!G40</f>
        <v>3.3</v>
      </c>
      <c r="I17" s="30">
        <f>+'Pre-Summary'!H40</f>
        <v>7.2600000000000007</v>
      </c>
      <c r="J17" s="92">
        <f>+'Pre-Summary'!I40</f>
        <v>3.4644480079804891</v>
      </c>
      <c r="K17" s="77"/>
      <c r="L17" s="107">
        <f>+'Pre-Summary'!F41</f>
        <v>87</v>
      </c>
      <c r="M17" s="24">
        <f>+'Pre-Summary'!G41</f>
        <v>63.7</v>
      </c>
      <c r="N17" s="24">
        <f>+'Pre-Summary'!H41</f>
        <v>73.13</v>
      </c>
      <c r="O17" s="96">
        <f>+'Pre-Summary'!I41</f>
        <v>6.1528936282045388</v>
      </c>
      <c r="P17" s="77"/>
      <c r="Q17" s="91">
        <f>+'Pre-Summary'!F42</f>
        <v>14.2</v>
      </c>
      <c r="R17" s="30">
        <f>+'Pre-Summary'!G42</f>
        <v>6</v>
      </c>
      <c r="S17" s="30">
        <f>+'Pre-Summary'!H42</f>
        <v>10.98</v>
      </c>
      <c r="T17" s="92">
        <f>+'Pre-Summary'!I42</f>
        <v>2.8301236722093983</v>
      </c>
      <c r="U17" s="77"/>
      <c r="V17" s="91">
        <f>+'Pre-Summary'!F45</f>
        <v>6.8</v>
      </c>
      <c r="W17" s="30">
        <f>+'Pre-Summary'!G45</f>
        <v>0</v>
      </c>
      <c r="X17" s="30">
        <f>+'Pre-Summary'!H45</f>
        <v>1.8799999999999997</v>
      </c>
      <c r="Y17" s="92">
        <f>+'Pre-Summary'!I45</f>
        <v>1.996897593768894</v>
      </c>
    </row>
    <row r="18" spans="2:25" x14ac:dyDescent="0.2">
      <c r="B18" s="41" t="str">
        <f>+'Pre-Summary'!A104</f>
        <v>All</v>
      </c>
      <c r="C18" s="81" t="str">
        <f>+'Pre-Summary'!B104</f>
        <v>IICiii</v>
      </c>
      <c r="D18" s="41" t="str">
        <f>+'Pre-Summary'!C104</f>
        <v>silver</v>
      </c>
      <c r="E18" s="41" t="str">
        <f>+'Pre-Summary'!D104</f>
        <v>XRF</v>
      </c>
      <c r="F18" s="94">
        <f>+'Pre-Summary'!E104</f>
        <v>10</v>
      </c>
      <c r="G18" s="31">
        <f>+'Pre-Summary'!F104</f>
        <v>14</v>
      </c>
      <c r="H18" s="31">
        <f>+'Pre-Summary'!G104</f>
        <v>3.3</v>
      </c>
      <c r="I18" s="31">
        <f>+'Pre-Summary'!H104</f>
        <v>7.2600000000000007</v>
      </c>
      <c r="J18" s="95">
        <f>+'Pre-Summary'!I104</f>
        <v>3.4644480079804891</v>
      </c>
      <c r="K18" s="77"/>
      <c r="L18" s="110">
        <f>+'Pre-Summary'!F105</f>
        <v>87</v>
      </c>
      <c r="M18" s="26">
        <f>+'Pre-Summary'!G105</f>
        <v>63.7</v>
      </c>
      <c r="N18" s="26">
        <f>+'Pre-Summary'!H105</f>
        <v>73.13000000000001</v>
      </c>
      <c r="O18" s="97">
        <f>+'Pre-Summary'!I105</f>
        <v>6.1528936282045379</v>
      </c>
      <c r="P18" s="77"/>
      <c r="Q18" s="98">
        <f>+'Pre-Summary'!F106</f>
        <v>14.2</v>
      </c>
      <c r="R18" s="31">
        <f>+'Pre-Summary'!G106</f>
        <v>6</v>
      </c>
      <c r="S18" s="31">
        <f>+'Pre-Summary'!H106</f>
        <v>10.98</v>
      </c>
      <c r="T18" s="95">
        <f>+'Pre-Summary'!I106</f>
        <v>2.8301236722093983</v>
      </c>
      <c r="U18" s="77"/>
      <c r="V18" s="98">
        <f>+'Pre-Summary'!F109</f>
        <v>6.8</v>
      </c>
      <c r="W18" s="31">
        <f>+'Pre-Summary'!G109</f>
        <v>0</v>
      </c>
      <c r="X18" s="31">
        <f>+'Pre-Summary'!H109</f>
        <v>1.8799999999999997</v>
      </c>
      <c r="Y18" s="95">
        <f>+'Pre-Summary'!I109</f>
        <v>1.996897593768894</v>
      </c>
    </row>
  </sheetData>
  <mergeCells count="4">
    <mergeCell ref="F2:J2"/>
    <mergeCell ref="L2:O2"/>
    <mergeCell ref="Q2:T2"/>
    <mergeCell ref="V2:Y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0"/>
  <sheetViews>
    <sheetView workbookViewId="0">
      <selection sqref="A1:I1048576"/>
    </sheetView>
  </sheetViews>
  <sheetFormatPr defaultRowHeight="15" x14ac:dyDescent="0.2"/>
  <cols>
    <col min="1" max="1" width="10.21875" style="85" customWidth="1"/>
    <col min="2" max="2" width="7.77734375" style="85" customWidth="1"/>
    <col min="3" max="3" width="8.77734375" style="78"/>
    <col min="4" max="4" width="6.5546875" style="85" customWidth="1"/>
    <col min="5" max="5" width="8.77734375" style="89"/>
    <col min="6" max="7" width="7.21875" style="89" customWidth="1"/>
    <col min="8" max="8" width="7.5546875" style="89" customWidth="1"/>
    <col min="9" max="9" width="8.77734375" style="89"/>
  </cols>
  <sheetData>
    <row r="1" spans="1:9" ht="31.5" x14ac:dyDescent="0.2">
      <c r="A1" s="21" t="s">
        <v>192</v>
      </c>
      <c r="B1" s="86" t="s">
        <v>191</v>
      </c>
      <c r="C1" s="21" t="s">
        <v>185</v>
      </c>
      <c r="D1" s="21" t="s">
        <v>184</v>
      </c>
      <c r="E1" s="20" t="s">
        <v>195</v>
      </c>
      <c r="F1" s="22" t="s">
        <v>173</v>
      </c>
      <c r="G1" s="22" t="s">
        <v>175</v>
      </c>
      <c r="H1" s="19" t="s">
        <v>174</v>
      </c>
      <c r="I1" s="19" t="s">
        <v>170</v>
      </c>
    </row>
    <row r="2" spans="1:9" ht="15.75" x14ac:dyDescent="0.2">
      <c r="A2" s="7" t="s">
        <v>106</v>
      </c>
      <c r="B2" s="7" t="s">
        <v>171</v>
      </c>
      <c r="C2" s="7" t="s">
        <v>172</v>
      </c>
      <c r="D2" s="7" t="s">
        <v>177</v>
      </c>
      <c r="E2" s="10">
        <f>COUNT('Issuers &amp; phases'!N2:N3)</f>
        <v>2</v>
      </c>
      <c r="F2" s="9">
        <f>MAX('Issuers &amp; phases'!K2:K3)</f>
        <v>77</v>
      </c>
      <c r="G2" s="9">
        <f>MIN('Issuers &amp; phases'!K2:K3)</f>
        <v>42</v>
      </c>
      <c r="H2" s="9">
        <f>AVERAGE('Issuers &amp; phases'!K2:K3)</f>
        <v>59.5</v>
      </c>
      <c r="I2" s="87">
        <f>_xlfn.STDEV.P('Issuers &amp; phases'!K2:K3)</f>
        <v>17.5</v>
      </c>
    </row>
    <row r="3" spans="1:9" ht="15.75" x14ac:dyDescent="0.2">
      <c r="A3" s="21"/>
      <c r="B3" s="86"/>
      <c r="C3" s="21"/>
      <c r="D3" s="21"/>
      <c r="E3" s="20"/>
      <c r="F3" s="22"/>
      <c r="G3" s="22"/>
      <c r="H3" s="19"/>
      <c r="I3" s="19"/>
    </row>
    <row r="4" spans="1:9" ht="15.75" x14ac:dyDescent="0.2">
      <c r="A4" s="83" t="s">
        <v>42</v>
      </c>
      <c r="B4" s="7" t="s">
        <v>171</v>
      </c>
      <c r="C4" s="7" t="s">
        <v>172</v>
      </c>
      <c r="D4" s="7" t="s">
        <v>177</v>
      </c>
      <c r="E4" s="10">
        <f>COUNT('Issuers &amp; phases'!N4:N14)</f>
        <v>11</v>
      </c>
      <c r="F4" s="9">
        <f>MAX('Issuers &amp; phases'!K4:K14)</f>
        <v>57</v>
      </c>
      <c r="G4" s="9">
        <f>MIN('Issuers &amp; phases'!K4:K14)</f>
        <v>6.7</v>
      </c>
      <c r="H4" s="9">
        <f>AVERAGE('Issuers &amp; phases'!K4:K14)</f>
        <v>26.309090909090909</v>
      </c>
      <c r="I4" s="87">
        <f>_xlfn.STDEV.P('Issuers &amp; phases'!K4:K14)</f>
        <v>13.70172215754811</v>
      </c>
    </row>
    <row r="5" spans="1:9" ht="15.75" x14ac:dyDescent="0.2">
      <c r="A5" s="83"/>
      <c r="B5" s="7"/>
      <c r="C5" s="7"/>
      <c r="D5" s="7"/>
      <c r="E5" s="10"/>
      <c r="F5" s="10"/>
      <c r="G5" s="10"/>
      <c r="H5" s="10"/>
      <c r="I5" s="87"/>
    </row>
    <row r="6" spans="1:9" ht="15.75" x14ac:dyDescent="0.2">
      <c r="A6" s="84" t="s">
        <v>42</v>
      </c>
      <c r="B6" s="7" t="s">
        <v>176</v>
      </c>
      <c r="C6" s="7" t="s">
        <v>172</v>
      </c>
      <c r="D6" s="7" t="s">
        <v>177</v>
      </c>
      <c r="E6" s="10">
        <f>COUNT('Issuers &amp; phases'!N15:N25)</f>
        <v>11</v>
      </c>
      <c r="F6" s="9">
        <f>MAX('Issuers &amp; phases'!K15:K25)</f>
        <v>24</v>
      </c>
      <c r="G6" s="9">
        <f>MIN('Issuers &amp; phases'!K15:K25)</f>
        <v>0</v>
      </c>
      <c r="H6" s="9">
        <f>AVERAGE('Issuers &amp; phases'!K15:K25)</f>
        <v>12.363636363636363</v>
      </c>
      <c r="I6" s="87">
        <f>_xlfn.STDEV.P('Issuers &amp; phases'!K15:K25)</f>
        <v>8.3900669330164366</v>
      </c>
    </row>
    <row r="7" spans="1:9" ht="15.75" x14ac:dyDescent="0.2">
      <c r="A7" s="84"/>
      <c r="B7" s="7"/>
      <c r="C7" s="7"/>
      <c r="D7" s="7"/>
      <c r="E7" s="10"/>
      <c r="F7" s="10"/>
      <c r="G7" s="10"/>
      <c r="H7" s="10"/>
      <c r="I7" s="87"/>
    </row>
    <row r="8" spans="1:9" ht="15.75" x14ac:dyDescent="0.2">
      <c r="A8" s="84" t="s">
        <v>42</v>
      </c>
      <c r="B8" s="7" t="s">
        <v>176</v>
      </c>
      <c r="C8" s="7" t="s">
        <v>172</v>
      </c>
      <c r="D8" s="7" t="s">
        <v>183</v>
      </c>
      <c r="E8" s="10">
        <f>COUNT('Issuers &amp; phases'!N29:N39)</f>
        <v>11</v>
      </c>
      <c r="F8" s="9">
        <f>MAX('Issuers &amp; phases'!K29:K39)</f>
        <v>44.2</v>
      </c>
      <c r="G8" s="9">
        <f>MIN('Issuers &amp; phases'!K29:K39)</f>
        <v>3</v>
      </c>
      <c r="H8" s="9">
        <f>AVERAGE('Issuers &amp; phases'!K29:K39)</f>
        <v>12.218181818181819</v>
      </c>
      <c r="I8" s="87">
        <f>_xlfn.STDEV.P('Issuers &amp; phases'!K29:K39)</f>
        <v>10.80747369200156</v>
      </c>
    </row>
    <row r="9" spans="1:9" ht="15.75" x14ac:dyDescent="0.2">
      <c r="A9" s="84" t="s">
        <v>42</v>
      </c>
      <c r="B9" s="7" t="s">
        <v>176</v>
      </c>
      <c r="C9" s="7" t="s">
        <v>178</v>
      </c>
      <c r="D9" s="7" t="s">
        <v>183</v>
      </c>
      <c r="E9" s="10">
        <f>COUNT('Issuers &amp; phases'!N29:N39)</f>
        <v>11</v>
      </c>
      <c r="F9" s="9">
        <f>MAX('Issuers &amp; phases'!G29:G39)</f>
        <v>83</v>
      </c>
      <c r="G9" s="9">
        <f>MIN('Issuers &amp; phases'!G29:G39)</f>
        <v>41.5</v>
      </c>
      <c r="H9" s="9">
        <f>AVERAGE('Issuers &amp; phases'!G29:G39)</f>
        <v>70.390909090909091</v>
      </c>
      <c r="I9" s="87">
        <f>_xlfn.STDEV.P('Issuers &amp; phases'!G29:G39)</f>
        <v>13.494810756560215</v>
      </c>
    </row>
    <row r="10" spans="1:9" ht="15.75" x14ac:dyDescent="0.2">
      <c r="A10" s="84" t="s">
        <v>42</v>
      </c>
      <c r="B10" s="7" t="s">
        <v>176</v>
      </c>
      <c r="C10" s="7" t="s">
        <v>179</v>
      </c>
      <c r="D10" s="7" t="s">
        <v>183</v>
      </c>
      <c r="E10" s="10">
        <f>COUNT('Issuers &amp; phases'!N29:N39)</f>
        <v>11</v>
      </c>
      <c r="F10" s="9">
        <f>MAX('Issuers &amp; phases'!H29:H39)</f>
        <v>16</v>
      </c>
      <c r="G10" s="9">
        <f>MIN('Issuers &amp; phases'!H29:H39)</f>
        <v>4.0999999999999996</v>
      </c>
      <c r="H10" s="9">
        <f>AVERAGE('Issuers &amp; phases'!H29:H39)</f>
        <v>10.827272727272726</v>
      </c>
      <c r="I10" s="87">
        <f>_xlfn.STDEV.P('Issuers &amp; phases'!H29:H39)</f>
        <v>4.7035945459714679</v>
      </c>
    </row>
    <row r="11" spans="1:9" ht="15.75" x14ac:dyDescent="0.2">
      <c r="A11" s="84" t="s">
        <v>42</v>
      </c>
      <c r="B11" s="7" t="s">
        <v>176</v>
      </c>
      <c r="C11" s="7" t="s">
        <v>180</v>
      </c>
      <c r="D11" s="7" t="s">
        <v>183</v>
      </c>
      <c r="E11" s="10">
        <f>COUNT('Issuers &amp; phases'!N29:N39)</f>
        <v>11</v>
      </c>
      <c r="F11" s="9">
        <f>MAX('Issuers &amp; phases'!I29:I39)</f>
        <v>0.72</v>
      </c>
      <c r="G11" s="9">
        <f>MIN('Issuers &amp; phases'!I29:I39)</f>
        <v>0</v>
      </c>
      <c r="H11" s="9">
        <f>AVERAGE('Issuers &amp; phases'!I29:I39)</f>
        <v>9.5454545454545445E-2</v>
      </c>
      <c r="I11" s="87">
        <f>_xlfn.STDEV.P('Issuers &amp; phases'!I29:I39)</f>
        <v>0.20781826135367923</v>
      </c>
    </row>
    <row r="12" spans="1:9" ht="15.75" x14ac:dyDescent="0.2">
      <c r="A12" s="84" t="s">
        <v>42</v>
      </c>
      <c r="B12" s="7" t="s">
        <v>176</v>
      </c>
      <c r="C12" s="7" t="s">
        <v>186</v>
      </c>
      <c r="D12" s="7" t="s">
        <v>183</v>
      </c>
      <c r="E12" s="10">
        <f>COUNT('Issuers &amp; phases'!N29:N39)</f>
        <v>11</v>
      </c>
      <c r="F12" s="9">
        <f>MAX('Issuers &amp; phases'!J29:J39)</f>
        <v>7.4</v>
      </c>
      <c r="G12" s="9">
        <f>MIN('Issuers &amp; phases'!J29:J39)</f>
        <v>0</v>
      </c>
      <c r="H12" s="9">
        <f>AVERAGE('Issuers &amp; phases'!J29:J39)</f>
        <v>1.4545454545454546</v>
      </c>
      <c r="I12" s="87">
        <f>_xlfn.STDEV.P('Issuers &amp; phases'!J29:J39)</f>
        <v>2.5864555024426195</v>
      </c>
    </row>
    <row r="13" spans="1:9" ht="15.75" x14ac:dyDescent="0.2">
      <c r="A13" s="84" t="s">
        <v>42</v>
      </c>
      <c r="B13" s="7" t="s">
        <v>176</v>
      </c>
      <c r="C13" s="7" t="s">
        <v>181</v>
      </c>
      <c r="D13" s="7" t="s">
        <v>183</v>
      </c>
      <c r="E13" s="10">
        <f>COUNT('Issuers &amp; phases'!N29:N39)</f>
        <v>11</v>
      </c>
      <c r="F13" s="9">
        <f>MAX('Issuers &amp; phases'!L29:L39)</f>
        <v>29.1</v>
      </c>
      <c r="G13" s="9">
        <f>MIN('Issuers &amp; phases'!L29:L39)</f>
        <v>0</v>
      </c>
      <c r="H13" s="9">
        <f>AVERAGE('Issuers &amp; phases'!L29:L39)</f>
        <v>2.6454545454545455</v>
      </c>
      <c r="I13" s="87">
        <f>_xlfn.STDEV.P('Issuers &amp; phases'!L29:L39)</f>
        <v>8.3656618100818037</v>
      </c>
    </row>
    <row r="14" spans="1:9" ht="15.75" x14ac:dyDescent="0.2">
      <c r="A14" s="84" t="s">
        <v>42</v>
      </c>
      <c r="B14" s="7" t="s">
        <v>176</v>
      </c>
      <c r="C14" s="7" t="s">
        <v>182</v>
      </c>
      <c r="D14" s="7" t="s">
        <v>183</v>
      </c>
      <c r="E14" s="10">
        <f>COUNT('Issuers &amp; phases'!N29:N39)</f>
        <v>11</v>
      </c>
      <c r="F14" s="9">
        <f>MAX('Issuers &amp; phases'!M29:M39)</f>
        <v>1</v>
      </c>
      <c r="G14" s="9">
        <f>MIN('Issuers &amp; phases'!M29:M39)</f>
        <v>0</v>
      </c>
      <c r="H14" s="9">
        <f>AVERAGE('Issuers &amp; phases'!M29:M39)</f>
        <v>9.0909090909090912E-2</v>
      </c>
      <c r="I14" s="87">
        <f>_xlfn.STDEV.P('Issuers &amp; phases'!M29:M39)</f>
        <v>0.28747978728803447</v>
      </c>
    </row>
    <row r="15" spans="1:9" ht="15.75" x14ac:dyDescent="0.2">
      <c r="A15" s="84"/>
      <c r="B15" s="7"/>
      <c r="C15" s="7"/>
      <c r="D15" s="7"/>
      <c r="E15" s="10"/>
      <c r="F15" s="10"/>
      <c r="G15" s="10"/>
      <c r="H15" s="10"/>
      <c r="I15" s="87"/>
    </row>
    <row r="16" spans="1:9" ht="15.75" x14ac:dyDescent="0.2">
      <c r="A16" s="84" t="s">
        <v>42</v>
      </c>
      <c r="B16" s="7" t="s">
        <v>187</v>
      </c>
      <c r="C16" s="7" t="s">
        <v>172</v>
      </c>
      <c r="D16" s="7" t="s">
        <v>183</v>
      </c>
      <c r="E16" s="10">
        <f>COUNT('Issuers &amp; phases'!N52:N75)</f>
        <v>24</v>
      </c>
      <c r="F16" s="9">
        <f>MAX('Issuers &amp; phases'!K52:K75)</f>
        <v>17</v>
      </c>
      <c r="G16" s="9">
        <f>MIN('Issuers &amp; phases'!K52:K75)</f>
        <v>0</v>
      </c>
      <c r="H16" s="9">
        <f>AVERAGE('Issuers &amp; phases'!K52:K75)</f>
        <v>5.1958333333333337</v>
      </c>
      <c r="I16" s="87">
        <f>_xlfn.STDEV.P('Issuers &amp; phases'!K52:K75)</f>
        <v>3.9442446643460425</v>
      </c>
    </row>
    <row r="17" spans="1:9" ht="15.75" x14ac:dyDescent="0.2">
      <c r="A17" s="84" t="s">
        <v>42</v>
      </c>
      <c r="B17" s="7" t="s">
        <v>187</v>
      </c>
      <c r="C17" s="7" t="s">
        <v>178</v>
      </c>
      <c r="D17" s="7" t="s">
        <v>183</v>
      </c>
      <c r="E17" s="10">
        <f>COUNT('Issuers &amp; phases'!N52:N75)</f>
        <v>24</v>
      </c>
      <c r="F17" s="9">
        <f>MAX('Issuers &amp; phases'!G52:G75)</f>
        <v>91.5</v>
      </c>
      <c r="G17" s="9">
        <f>MIN('Issuers &amp; phases'!G52:G75)</f>
        <v>64.599999999999994</v>
      </c>
      <c r="H17" s="9">
        <f>AVERAGE('Issuers &amp; phases'!G52:G75)</f>
        <v>77.697916666666671</v>
      </c>
      <c r="I17" s="87">
        <f>_xlfn.STDEV.P('Issuers &amp; phases'!G52:G75)</f>
        <v>6.0085785750920797</v>
      </c>
    </row>
    <row r="18" spans="1:9" ht="15.75" x14ac:dyDescent="0.2">
      <c r="A18" s="84" t="s">
        <v>42</v>
      </c>
      <c r="B18" s="7" t="s">
        <v>187</v>
      </c>
      <c r="C18" s="7" t="s">
        <v>179</v>
      </c>
      <c r="D18" s="7" t="s">
        <v>183</v>
      </c>
      <c r="E18" s="10">
        <f>COUNT('Issuers &amp; phases'!N52:N75)</f>
        <v>24</v>
      </c>
      <c r="F18" s="9">
        <f>MAX('Issuers &amp; phases'!H52:H75)</f>
        <v>27</v>
      </c>
      <c r="G18" s="9">
        <f>MIN('Issuers &amp; phases'!H52:H75)</f>
        <v>5</v>
      </c>
      <c r="H18" s="9">
        <f>AVERAGE('Issuers &amp; phases'!H52:H75)</f>
        <v>12.795833333333334</v>
      </c>
      <c r="I18" s="87">
        <f>_xlfn.STDEV.P('Issuers &amp; phases'!H52:H75)</f>
        <v>5.3558752137774404</v>
      </c>
    </row>
    <row r="19" spans="1:9" ht="15.75" x14ac:dyDescent="0.2">
      <c r="A19" s="84" t="s">
        <v>42</v>
      </c>
      <c r="B19" s="7" t="s">
        <v>187</v>
      </c>
      <c r="C19" s="7" t="s">
        <v>180</v>
      </c>
      <c r="D19" s="7" t="s">
        <v>183</v>
      </c>
      <c r="E19" s="10">
        <f>COUNT('Issuers &amp; phases'!N52:N75)</f>
        <v>24</v>
      </c>
      <c r="F19" s="9">
        <f>MAX('Issuers &amp; phases'!I52:I75)</f>
        <v>0.8</v>
      </c>
      <c r="G19" s="9">
        <f>MIN('Issuers &amp; phases'!I52:I75)</f>
        <v>0</v>
      </c>
      <c r="H19" s="9">
        <f>AVERAGE('Issuers &amp; phases'!I52:I75)</f>
        <v>0.12791666666666668</v>
      </c>
      <c r="I19" s="87">
        <f>_xlfn.STDEV.P('Issuers &amp; phases'!I52:I75)</f>
        <v>0.22332672564851902</v>
      </c>
    </row>
    <row r="20" spans="1:9" ht="15.75" x14ac:dyDescent="0.2">
      <c r="A20" s="84" t="s">
        <v>42</v>
      </c>
      <c r="B20" s="7" t="s">
        <v>187</v>
      </c>
      <c r="C20" s="7" t="s">
        <v>186</v>
      </c>
      <c r="D20" s="7" t="s">
        <v>183</v>
      </c>
      <c r="E20" s="10">
        <f>COUNT('Issuers &amp; phases'!N52:N75)</f>
        <v>24</v>
      </c>
      <c r="F20" s="9">
        <f>MAX('Issuers &amp; phases'!J52:J75)</f>
        <v>4</v>
      </c>
      <c r="G20" s="9">
        <f>MIN('Issuers &amp; phases'!J52:J75)</f>
        <v>0</v>
      </c>
      <c r="H20" s="9">
        <f>AVERAGE('Issuers &amp; phases'!J52:J75)</f>
        <v>1.0041666666666667</v>
      </c>
      <c r="I20" s="87">
        <f>_xlfn.STDEV.P('Issuers &amp; phases'!J52:J75)</f>
        <v>1.5767791978869106</v>
      </c>
    </row>
    <row r="21" spans="1:9" ht="15.75" x14ac:dyDescent="0.2">
      <c r="A21" s="84" t="s">
        <v>42</v>
      </c>
      <c r="B21" s="7" t="s">
        <v>187</v>
      </c>
      <c r="C21" s="7" t="s">
        <v>181</v>
      </c>
      <c r="D21" s="7" t="s">
        <v>183</v>
      </c>
      <c r="E21" s="10">
        <f>COUNT('Issuers &amp; phases'!N52:N75)</f>
        <v>24</v>
      </c>
      <c r="F21" s="9">
        <f>MAX('Issuers &amp; phases'!L52:L75)</f>
        <v>5.3</v>
      </c>
      <c r="G21" s="9">
        <f>MIN('Issuers &amp; phases'!L52:L75)</f>
        <v>0</v>
      </c>
      <c r="H21" s="9">
        <f>AVERAGE('Issuers &amp; phases'!L52:L75)</f>
        <v>0.92083333333333328</v>
      </c>
      <c r="I21" s="87">
        <f>_xlfn.STDEV.P('Issuers &amp; phases'!L52:L75)</f>
        <v>1.5955613345221871</v>
      </c>
    </row>
    <row r="22" spans="1:9" ht="15.75" x14ac:dyDescent="0.2">
      <c r="A22" s="84" t="s">
        <v>42</v>
      </c>
      <c r="B22" s="7" t="s">
        <v>187</v>
      </c>
      <c r="C22" s="7" t="s">
        <v>182</v>
      </c>
      <c r="D22" s="7" t="s">
        <v>183</v>
      </c>
      <c r="E22" s="10">
        <f>COUNT('Issuers &amp; phases'!N52:N75)</f>
        <v>24</v>
      </c>
      <c r="F22" s="9">
        <f>MAX('Issuers &amp; phases'!M52:M75)</f>
        <v>5.7</v>
      </c>
      <c r="G22" s="9">
        <f>MIN('Issuers &amp; phases'!M52:M75)</f>
        <v>0.75</v>
      </c>
      <c r="H22" s="9">
        <f>AVERAGE('Issuers &amp; phases'!M52:M75)</f>
        <v>2.0222222222222221</v>
      </c>
      <c r="I22" s="87">
        <f>_xlfn.STDEV.P('Issuers &amp; phases'!M52:M75)</f>
        <v>1.8046407939148803</v>
      </c>
    </row>
    <row r="23" spans="1:9" ht="15.75" x14ac:dyDescent="0.2">
      <c r="A23" s="84"/>
      <c r="B23" s="7"/>
      <c r="C23" s="7"/>
      <c r="D23" s="7"/>
      <c r="E23" s="10"/>
      <c r="F23" s="10"/>
      <c r="G23" s="10"/>
      <c r="H23" s="10"/>
      <c r="I23" s="87"/>
    </row>
    <row r="24" spans="1:9" ht="15.75" x14ac:dyDescent="0.2">
      <c r="A24" s="84" t="s">
        <v>42</v>
      </c>
      <c r="B24" s="7" t="s">
        <v>188</v>
      </c>
      <c r="C24" s="7" t="s">
        <v>172</v>
      </c>
      <c r="D24" s="7" t="s">
        <v>183</v>
      </c>
      <c r="E24" s="10">
        <f>COUNT('Issuers &amp; phases'!N156:N181)</f>
        <v>26</v>
      </c>
      <c r="F24" s="9">
        <f>MAX('Issuers &amp; phases'!K156:K181)</f>
        <v>30.3</v>
      </c>
      <c r="G24" s="9">
        <f>MIN('Issuers &amp; phases'!K156:K181)</f>
        <v>1.6</v>
      </c>
      <c r="H24" s="9">
        <f>AVERAGE('Issuers &amp; phases'!K156:K181)</f>
        <v>9.0615384615384613</v>
      </c>
      <c r="I24" s="87">
        <f>_xlfn.STDEV.P('Issuers &amp; phases'!K156:K181)</f>
        <v>6.2814793041544528</v>
      </c>
    </row>
    <row r="25" spans="1:9" ht="15.75" x14ac:dyDescent="0.2">
      <c r="A25" s="84" t="s">
        <v>42</v>
      </c>
      <c r="B25" s="7" t="s">
        <v>188</v>
      </c>
      <c r="C25" s="7" t="s">
        <v>178</v>
      </c>
      <c r="D25" s="7" t="s">
        <v>183</v>
      </c>
      <c r="E25" s="10">
        <f>COUNT('Issuers &amp; phases'!N156:N181)</f>
        <v>26</v>
      </c>
      <c r="F25" s="9">
        <f>MAX('Issuers &amp; phases'!G156:G181)</f>
        <v>89.1</v>
      </c>
      <c r="G25" s="9">
        <f>MIN('Issuers &amp; phases'!G156:G181)</f>
        <v>48.2</v>
      </c>
      <c r="H25" s="9">
        <f>AVERAGE('Issuers &amp; phases'!G156:G181)</f>
        <v>70.100000000000009</v>
      </c>
      <c r="I25" s="87">
        <f>_xlfn.STDEV.P('Issuers &amp; phases'!G156:G181)</f>
        <v>10.226511548985668</v>
      </c>
    </row>
    <row r="26" spans="1:9" ht="15.75" x14ac:dyDescent="0.2">
      <c r="A26" s="84" t="s">
        <v>42</v>
      </c>
      <c r="B26" s="7" t="s">
        <v>188</v>
      </c>
      <c r="C26" s="7" t="s">
        <v>179</v>
      </c>
      <c r="D26" s="7" t="s">
        <v>183</v>
      </c>
      <c r="E26" s="10">
        <f>COUNT('Issuers &amp; phases'!N156:N181)</f>
        <v>26</v>
      </c>
      <c r="F26" s="9">
        <f>MAX('Issuers &amp; phases'!H156:H181)</f>
        <v>18.899999999999999</v>
      </c>
      <c r="G26" s="9">
        <f>MIN('Issuers &amp; phases'!H156:H181)</f>
        <v>0.8</v>
      </c>
      <c r="H26" s="9">
        <f>AVERAGE('Issuers &amp; phases'!H156:H181)</f>
        <v>9.1057692307692299</v>
      </c>
      <c r="I26" s="87">
        <f>_xlfn.STDEV.P('Issuers &amp; phases'!H156:H181)</f>
        <v>3.8556234386402028</v>
      </c>
    </row>
    <row r="27" spans="1:9" ht="15.75" x14ac:dyDescent="0.2">
      <c r="A27" s="84" t="s">
        <v>42</v>
      </c>
      <c r="B27" s="7" t="s">
        <v>188</v>
      </c>
      <c r="C27" s="7" t="s">
        <v>180</v>
      </c>
      <c r="D27" s="7" t="s">
        <v>183</v>
      </c>
      <c r="E27" s="10">
        <f>COUNT('Issuers &amp; phases'!N156:N181)</f>
        <v>26</v>
      </c>
      <c r="F27" s="9">
        <f>MAX('Issuers &amp; phases'!I156:I181)</f>
        <v>1.4</v>
      </c>
      <c r="G27" s="9">
        <f>MIN('Issuers &amp; phases'!I156:I181)</f>
        <v>0</v>
      </c>
      <c r="H27" s="9">
        <f>AVERAGE('Issuers &amp; phases'!I156:I181)</f>
        <v>0.32615384615384613</v>
      </c>
      <c r="I27" s="87">
        <f>_xlfn.STDEV.P('Issuers &amp; phases'!I156:I181)</f>
        <v>0.33005916629361759</v>
      </c>
    </row>
    <row r="28" spans="1:9" ht="15.75" x14ac:dyDescent="0.2">
      <c r="A28" s="84" t="s">
        <v>42</v>
      </c>
      <c r="B28" s="7" t="s">
        <v>188</v>
      </c>
      <c r="C28" s="7" t="s">
        <v>186</v>
      </c>
      <c r="D28" s="7" t="s">
        <v>183</v>
      </c>
      <c r="E28" s="10">
        <f>COUNT('Issuers &amp; phases'!N156:N181)</f>
        <v>26</v>
      </c>
      <c r="F28" s="9">
        <f>MAX('Issuers &amp; phases'!J156:J181)</f>
        <v>15</v>
      </c>
      <c r="G28" s="9">
        <f>MIN('Issuers &amp; phases'!J156:J181)</f>
        <v>0</v>
      </c>
      <c r="H28" s="9">
        <f>AVERAGE('Issuers &amp; phases'!J156:J181)</f>
        <v>4.4961538461538471</v>
      </c>
      <c r="I28" s="87">
        <f>_xlfn.STDEV.P('Issuers &amp; phases'!J156:J181)</f>
        <v>4.1774560504276321</v>
      </c>
    </row>
    <row r="29" spans="1:9" ht="15.75" x14ac:dyDescent="0.2">
      <c r="A29" s="84" t="s">
        <v>42</v>
      </c>
      <c r="B29" s="7" t="s">
        <v>188</v>
      </c>
      <c r="C29" s="7" t="s">
        <v>181</v>
      </c>
      <c r="D29" s="7" t="s">
        <v>183</v>
      </c>
      <c r="E29" s="10">
        <f>COUNT('Issuers &amp; phases'!N156:N181)</f>
        <v>26</v>
      </c>
      <c r="F29" s="9">
        <f>MAX('Issuers &amp; phases'!L156:L181)</f>
        <v>19.2</v>
      </c>
      <c r="G29" s="9">
        <f>MIN('Issuers &amp; phases'!L156:L181)</f>
        <v>0</v>
      </c>
      <c r="H29" s="9">
        <f>AVERAGE('Issuers &amp; phases'!L156:L181)</f>
        <v>2.7653846153846158</v>
      </c>
      <c r="I29" s="87">
        <f>_xlfn.STDEV.P('Issuers &amp; phases'!L156:L181)</f>
        <v>4.9439895372440557</v>
      </c>
    </row>
    <row r="30" spans="1:9" ht="15.75" x14ac:dyDescent="0.2">
      <c r="A30" s="84" t="s">
        <v>42</v>
      </c>
      <c r="B30" s="7" t="s">
        <v>188</v>
      </c>
      <c r="C30" s="7" t="s">
        <v>182</v>
      </c>
      <c r="D30" s="7" t="s">
        <v>183</v>
      </c>
      <c r="E30" s="10">
        <f>COUNT('Issuers &amp; phases'!N156:N181)</f>
        <v>26</v>
      </c>
      <c r="F30" s="9">
        <f>MAX('Issuers &amp; phases'!M156:M181)</f>
        <v>1</v>
      </c>
      <c r="G30" s="9">
        <f>MIN('Issuers &amp; phases'!M156:M181)</f>
        <v>0</v>
      </c>
      <c r="H30" s="9">
        <f>AVERAGE('Issuers &amp; phases'!M156:M181)</f>
        <v>3.8461538461538464E-2</v>
      </c>
      <c r="I30" s="87">
        <f>_xlfn.STDEV.P('Issuers &amp; phases'!M156:M181)</f>
        <v>0.19230769230769232</v>
      </c>
    </row>
    <row r="31" spans="1:9" ht="15.75" x14ac:dyDescent="0.2">
      <c r="A31" s="84"/>
      <c r="B31" s="7"/>
      <c r="C31" s="7"/>
      <c r="D31" s="7"/>
      <c r="E31" s="10"/>
      <c r="F31" s="10"/>
      <c r="G31" s="10"/>
      <c r="H31" s="10"/>
      <c r="I31" s="87"/>
    </row>
    <row r="32" spans="1:9" ht="15.75" x14ac:dyDescent="0.2">
      <c r="A32" s="84" t="s">
        <v>42</v>
      </c>
      <c r="B32" s="7" t="s">
        <v>189</v>
      </c>
      <c r="C32" s="7" t="s">
        <v>172</v>
      </c>
      <c r="D32" s="7" t="s">
        <v>183</v>
      </c>
      <c r="E32" s="10">
        <f>COUNT('Issuers &amp; phases'!N186:N212)</f>
        <v>27</v>
      </c>
      <c r="F32" s="9">
        <f>MAX('Issuers &amp; phases'!K186:K212)</f>
        <v>25</v>
      </c>
      <c r="G32" s="9">
        <f>MIN('Issuers &amp; phases'!K186:K212)</f>
        <v>0.4</v>
      </c>
      <c r="H32" s="9">
        <f>AVERAGE('Issuers &amp; phases'!K186:K212)</f>
        <v>9.1962962962962962</v>
      </c>
      <c r="I32" s="87">
        <f>_xlfn.STDEV.P('Issuers &amp; phases'!K186:K212)</f>
        <v>5.9762171536653579</v>
      </c>
    </row>
    <row r="33" spans="1:9" ht="15.75" x14ac:dyDescent="0.2">
      <c r="A33" s="84" t="s">
        <v>42</v>
      </c>
      <c r="B33" s="7" t="s">
        <v>189</v>
      </c>
      <c r="C33" s="7" t="s">
        <v>178</v>
      </c>
      <c r="D33" s="7" t="s">
        <v>183</v>
      </c>
      <c r="E33" s="10">
        <f>COUNT('Issuers &amp; phases'!N186:N212)</f>
        <v>27</v>
      </c>
      <c r="F33" s="9">
        <f>MAX('Issuers &amp; phases'!G186:G212)</f>
        <v>86.6</v>
      </c>
      <c r="G33" s="9">
        <f>MIN('Issuers &amp; phases'!G186:G212)</f>
        <v>54.3</v>
      </c>
      <c r="H33" s="9">
        <f>AVERAGE('Issuers &amp; phases'!G186:G212)</f>
        <v>71.57037037037037</v>
      </c>
      <c r="I33" s="87">
        <f>_xlfn.STDEV.P('Issuers &amp; phases'!G186:G212)</f>
        <v>7.185315004554611</v>
      </c>
    </row>
    <row r="34" spans="1:9" ht="15.75" x14ac:dyDescent="0.2">
      <c r="A34" s="84" t="s">
        <v>42</v>
      </c>
      <c r="B34" s="7" t="s">
        <v>189</v>
      </c>
      <c r="C34" s="7" t="s">
        <v>179</v>
      </c>
      <c r="D34" s="7" t="s">
        <v>183</v>
      </c>
      <c r="E34" s="10">
        <f>COUNT('Issuers &amp; phases'!N186:N212)</f>
        <v>27</v>
      </c>
      <c r="F34" s="9">
        <f>MAX('Issuers &amp; phases'!H186:H212)</f>
        <v>21</v>
      </c>
      <c r="G34" s="9">
        <f>MIN('Issuers &amp; phases'!H186:H212)</f>
        <v>5.4</v>
      </c>
      <c r="H34" s="9">
        <f>AVERAGE('Issuers &amp; phases'!H186:H212)</f>
        <v>13.155555555555555</v>
      </c>
      <c r="I34" s="87">
        <f>_xlfn.STDEV.P('Issuers &amp; phases'!H186:H212)</f>
        <v>4.2709469271252996</v>
      </c>
    </row>
    <row r="35" spans="1:9" ht="15.75" x14ac:dyDescent="0.2">
      <c r="A35" s="84" t="s">
        <v>42</v>
      </c>
      <c r="B35" s="7" t="s">
        <v>189</v>
      </c>
      <c r="C35" s="7" t="s">
        <v>180</v>
      </c>
      <c r="D35" s="7" t="s">
        <v>183</v>
      </c>
      <c r="E35" s="10">
        <f>COUNT('Issuers &amp; phases'!N186:N212)</f>
        <v>27</v>
      </c>
      <c r="F35" s="9">
        <f>MAX('Issuers &amp; phases'!I186:I212)</f>
        <v>3.8</v>
      </c>
      <c r="G35" s="9">
        <f>MIN('Issuers &amp; phases'!I186:I212)</f>
        <v>0</v>
      </c>
      <c r="H35" s="9">
        <f>AVERAGE('Issuers &amp; phases'!I186:I212)</f>
        <v>0.75222222222222213</v>
      </c>
      <c r="I35" s="87">
        <f>_xlfn.STDEV.P('Issuers &amp; phases'!I186:I212)</f>
        <v>0.94299103853930244</v>
      </c>
    </row>
    <row r="36" spans="1:9" ht="15.75" x14ac:dyDescent="0.2">
      <c r="A36" s="84" t="s">
        <v>42</v>
      </c>
      <c r="B36" s="7" t="s">
        <v>189</v>
      </c>
      <c r="C36" s="7" t="s">
        <v>186</v>
      </c>
      <c r="D36" s="7" t="s">
        <v>183</v>
      </c>
      <c r="E36" s="10">
        <f>COUNT('Issuers &amp; phases'!N186:N212)</f>
        <v>27</v>
      </c>
      <c r="F36" s="9">
        <f>MAX('Issuers &amp; phases'!J186:J212)</f>
        <v>16.2</v>
      </c>
      <c r="G36" s="9">
        <f>MIN('Issuers &amp; phases'!J186:J212)</f>
        <v>0</v>
      </c>
      <c r="H36" s="9">
        <f>AVERAGE('Issuers &amp; phases'!J186:J212)</f>
        <v>2.0962962962962965</v>
      </c>
      <c r="I36" s="87">
        <f>_xlfn.STDEV.P('Issuers &amp; phases'!J186:J212)</f>
        <v>4.1267403943765206</v>
      </c>
    </row>
    <row r="37" spans="1:9" ht="15.75" x14ac:dyDescent="0.2">
      <c r="A37" s="84" t="s">
        <v>42</v>
      </c>
      <c r="B37" s="7" t="s">
        <v>189</v>
      </c>
      <c r="C37" s="7" t="s">
        <v>181</v>
      </c>
      <c r="D37" s="7" t="s">
        <v>183</v>
      </c>
      <c r="E37" s="10">
        <f>COUNT('Issuers &amp; phases'!N186:N212)</f>
        <v>27</v>
      </c>
      <c r="F37" s="9">
        <f>MAX('Issuers &amp; phases'!L186:L212)</f>
        <v>6.4</v>
      </c>
      <c r="G37" s="9">
        <f>MIN('Issuers &amp; phases'!L186:L212)</f>
        <v>0</v>
      </c>
      <c r="H37" s="9">
        <f>AVERAGE('Issuers &amp; phases'!L186:L212)</f>
        <v>1.4851851851851852</v>
      </c>
      <c r="I37" s="87">
        <f>_xlfn.STDEV.P('Issuers &amp; phases'!L186:L212)</f>
        <v>1.7229827074439521</v>
      </c>
    </row>
    <row r="38" spans="1:9" ht="15.75" x14ac:dyDescent="0.2">
      <c r="A38" s="84" t="s">
        <v>42</v>
      </c>
      <c r="B38" s="7" t="s">
        <v>189</v>
      </c>
      <c r="C38" s="7" t="s">
        <v>182</v>
      </c>
      <c r="D38" s="7" t="s">
        <v>183</v>
      </c>
      <c r="E38" s="10">
        <f>COUNT('Issuers &amp; phases'!N186:N212)</f>
        <v>27</v>
      </c>
      <c r="F38" s="9">
        <f>MAX('Issuers &amp; phases'!M186:M212)</f>
        <v>3</v>
      </c>
      <c r="G38" s="9">
        <f>MIN('Issuers &amp; phases'!M186:M212)</f>
        <v>0</v>
      </c>
      <c r="H38" s="9">
        <f>AVERAGE('Issuers &amp; phases'!M186:M212)</f>
        <v>0.35185185185185186</v>
      </c>
      <c r="I38" s="87">
        <f>_xlfn.STDEV.P('Issuers &amp; phases'!M186:M212)</f>
        <v>0.85866837921256511</v>
      </c>
    </row>
    <row r="39" spans="1:9" ht="15.75" x14ac:dyDescent="0.2">
      <c r="A39" s="84"/>
      <c r="B39" s="7"/>
      <c r="C39" s="7"/>
      <c r="D39" s="7"/>
      <c r="E39" s="10"/>
      <c r="F39" s="10"/>
      <c r="G39" s="10"/>
      <c r="H39" s="10"/>
      <c r="I39" s="87"/>
    </row>
    <row r="40" spans="1:9" ht="15.75" x14ac:dyDescent="0.2">
      <c r="A40" s="84" t="s">
        <v>42</v>
      </c>
      <c r="B40" s="7" t="s">
        <v>190</v>
      </c>
      <c r="C40" s="7" t="s">
        <v>172</v>
      </c>
      <c r="D40" s="7" t="s">
        <v>183</v>
      </c>
      <c r="E40" s="10">
        <f>COUNT('Issuers &amp; phases'!N224:N233)</f>
        <v>10</v>
      </c>
      <c r="F40" s="9">
        <f>MAX('Issuers &amp; phases'!K224:K233)</f>
        <v>14</v>
      </c>
      <c r="G40" s="9">
        <f>MIN('Issuers &amp; phases'!K224:K233)</f>
        <v>3.3</v>
      </c>
      <c r="H40" s="9">
        <f>AVERAGE('Issuers &amp; phases'!K224:K233)</f>
        <v>7.2600000000000007</v>
      </c>
      <c r="I40" s="87">
        <f>_xlfn.STDEV.P('Issuers &amp; phases'!K224:K233)</f>
        <v>3.4644480079804891</v>
      </c>
    </row>
    <row r="41" spans="1:9" ht="15.75" x14ac:dyDescent="0.2">
      <c r="A41" s="84" t="s">
        <v>42</v>
      </c>
      <c r="B41" s="7" t="s">
        <v>190</v>
      </c>
      <c r="C41" s="7" t="s">
        <v>178</v>
      </c>
      <c r="D41" s="7" t="s">
        <v>183</v>
      </c>
      <c r="E41" s="10">
        <f>COUNT('Issuers &amp; phases'!N224:N233)</f>
        <v>10</v>
      </c>
      <c r="F41" s="9">
        <f>MAX('Issuers &amp; phases'!G224:G233)</f>
        <v>87</v>
      </c>
      <c r="G41" s="9">
        <f>MIN('Issuers &amp; phases'!G224:G233)</f>
        <v>63.7</v>
      </c>
      <c r="H41" s="9">
        <f>AVERAGE('Issuers &amp; phases'!G224:G233)</f>
        <v>73.13</v>
      </c>
      <c r="I41" s="87">
        <f>_xlfn.STDEV.P('Issuers &amp; phases'!G224:G233)</f>
        <v>6.1528936282045388</v>
      </c>
    </row>
    <row r="42" spans="1:9" ht="15.75" x14ac:dyDescent="0.2">
      <c r="A42" s="84" t="s">
        <v>42</v>
      </c>
      <c r="B42" s="7" t="s">
        <v>190</v>
      </c>
      <c r="C42" s="7" t="s">
        <v>179</v>
      </c>
      <c r="D42" s="7" t="s">
        <v>183</v>
      </c>
      <c r="E42" s="10">
        <f>COUNT('Issuers &amp; phases'!N224:N233)</f>
        <v>10</v>
      </c>
      <c r="F42" s="9">
        <f>MAX('Issuers &amp; phases'!H224:H233)</f>
        <v>14.2</v>
      </c>
      <c r="G42" s="9">
        <f>MIN('Issuers &amp; phases'!H224:H233)</f>
        <v>6</v>
      </c>
      <c r="H42" s="9">
        <f>AVERAGE('Issuers &amp; phases'!H224:H233)</f>
        <v>10.98</v>
      </c>
      <c r="I42" s="87">
        <f>_xlfn.STDEV.P('Issuers &amp; phases'!H224:H233)</f>
        <v>2.8301236722093983</v>
      </c>
    </row>
    <row r="43" spans="1:9" ht="15.75" x14ac:dyDescent="0.2">
      <c r="A43" s="84" t="s">
        <v>42</v>
      </c>
      <c r="B43" s="7" t="s">
        <v>190</v>
      </c>
      <c r="C43" s="7" t="s">
        <v>180</v>
      </c>
      <c r="D43" s="7" t="s">
        <v>183</v>
      </c>
      <c r="E43" s="10">
        <f>COUNT('Issuers &amp; phases'!N224:N233)</f>
        <v>10</v>
      </c>
      <c r="F43" s="9">
        <f>MAX('Issuers &amp; phases'!I224:I233)</f>
        <v>1.9</v>
      </c>
      <c r="G43" s="9">
        <f>MIN('Issuers &amp; phases'!I224:I233)</f>
        <v>0</v>
      </c>
      <c r="H43" s="9">
        <f>AVERAGE('Issuers &amp; phases'!I224:I233)</f>
        <v>0.55400000000000005</v>
      </c>
      <c r="I43" s="87">
        <f>_xlfn.STDEV.P('Issuers &amp; phases'!I224:I233)</f>
        <v>0.6240064102234848</v>
      </c>
    </row>
    <row r="44" spans="1:9" ht="15.75" x14ac:dyDescent="0.2">
      <c r="A44" s="84" t="s">
        <v>42</v>
      </c>
      <c r="B44" s="7" t="s">
        <v>190</v>
      </c>
      <c r="C44" s="7" t="s">
        <v>186</v>
      </c>
      <c r="D44" s="7" t="s">
        <v>183</v>
      </c>
      <c r="E44" s="10">
        <f>COUNT('Issuers &amp; phases'!N224:N233)</f>
        <v>10</v>
      </c>
      <c r="F44" s="9">
        <f>MAX('Issuers &amp; phases'!J224:J233)</f>
        <v>13.5</v>
      </c>
      <c r="G44" s="9">
        <f>MIN('Issuers &amp; phases'!J224:J233)</f>
        <v>0</v>
      </c>
      <c r="H44" s="9">
        <f>AVERAGE('Issuers &amp; phases'!J224:J233)</f>
        <v>3.6900000000000004</v>
      </c>
      <c r="I44" s="87">
        <f>_xlfn.STDEV.P('Issuers &amp; phases'!J224:J233)</f>
        <v>4.4464480206115073</v>
      </c>
    </row>
    <row r="45" spans="1:9" ht="15.75" x14ac:dyDescent="0.2">
      <c r="A45" s="84" t="s">
        <v>42</v>
      </c>
      <c r="B45" s="7" t="s">
        <v>190</v>
      </c>
      <c r="C45" s="7" t="s">
        <v>181</v>
      </c>
      <c r="D45" s="7" t="s">
        <v>183</v>
      </c>
      <c r="E45" s="10">
        <f>COUNT('Issuers &amp; phases'!N224:N233)</f>
        <v>10</v>
      </c>
      <c r="F45" s="9">
        <f>MAX('Issuers &amp; phases'!L224:L233)</f>
        <v>6.8</v>
      </c>
      <c r="G45" s="9">
        <f>MIN('Issuers &amp; phases'!L224:L233)</f>
        <v>0</v>
      </c>
      <c r="H45" s="9">
        <f>AVERAGE('Issuers &amp; phases'!L224:L233)</f>
        <v>1.8799999999999997</v>
      </c>
      <c r="I45" s="87">
        <f>_xlfn.STDEV.P('Issuers &amp; phases'!L224:L233)</f>
        <v>1.996897593768894</v>
      </c>
    </row>
    <row r="46" spans="1:9" ht="15.75" x14ac:dyDescent="0.2">
      <c r="A46" s="84" t="s">
        <v>42</v>
      </c>
      <c r="B46" s="7" t="s">
        <v>190</v>
      </c>
      <c r="C46" s="7" t="s">
        <v>182</v>
      </c>
      <c r="D46" s="7" t="s">
        <v>183</v>
      </c>
      <c r="E46" s="10">
        <f>COUNT('Issuers &amp; phases'!N224:N233)</f>
        <v>10</v>
      </c>
      <c r="F46" s="9">
        <f>MAX('Issuers &amp; phases'!M224:M233)</f>
        <v>0</v>
      </c>
      <c r="G46" s="9">
        <f>MIN('Issuers &amp; phases'!M224:M233)</f>
        <v>0</v>
      </c>
      <c r="H46" s="9">
        <f>AVERAGE('Issuers &amp; phases'!M224:M233)</f>
        <v>0</v>
      </c>
      <c r="I46" s="87">
        <f>_xlfn.STDEV.P('Issuers &amp; phases'!M224:M233)</f>
        <v>0</v>
      </c>
    </row>
    <row r="47" spans="1:9" x14ac:dyDescent="0.2">
      <c r="I47" s="90"/>
    </row>
    <row r="48" spans="1:9" ht="15.75" x14ac:dyDescent="0.2">
      <c r="A48" s="84" t="s">
        <v>42</v>
      </c>
      <c r="B48" s="7" t="s">
        <v>196</v>
      </c>
      <c r="C48" s="7" t="s">
        <v>172</v>
      </c>
      <c r="D48" s="7" t="s">
        <v>183</v>
      </c>
      <c r="E48" s="10">
        <f>COUNT(Issuers!N60:N71)</f>
        <v>12</v>
      </c>
      <c r="F48" s="9">
        <f>MAX(Issuers!K60:K71)</f>
        <v>7</v>
      </c>
      <c r="G48" s="9">
        <f>MIN(Issuers!K60:K71)</f>
        <v>0.7</v>
      </c>
      <c r="H48" s="9">
        <f>AVERAGE(Issuers!K60:K71)</f>
        <v>4.5083333333333337</v>
      </c>
      <c r="I48" s="87">
        <f>_xlfn.STDEV.P(Issuers!K60:K71)</f>
        <v>1.8016003688079361</v>
      </c>
    </row>
    <row r="49" spans="1:9" ht="15.75" x14ac:dyDescent="0.2">
      <c r="A49" s="84" t="s">
        <v>42</v>
      </c>
      <c r="B49" s="7" t="s">
        <v>196</v>
      </c>
      <c r="C49" s="7" t="s">
        <v>178</v>
      </c>
      <c r="D49" s="7" t="s">
        <v>183</v>
      </c>
      <c r="E49" s="10">
        <f>COUNT(Issuers!N60:N71)</f>
        <v>12</v>
      </c>
      <c r="F49" s="9">
        <f>MAX(Issuers!G60:G71)</f>
        <v>76.099999999999994</v>
      </c>
      <c r="G49" s="9">
        <f>MIN(Issuers!G60:G71)</f>
        <v>70.7</v>
      </c>
      <c r="H49" s="9">
        <f>AVERAGE(Issuers!G60:G71)</f>
        <v>73.63333333333334</v>
      </c>
      <c r="I49" s="87">
        <f>_xlfn.STDEV.P(Issuers!G60:G71)</f>
        <v>1.4704496666741858</v>
      </c>
    </row>
    <row r="50" spans="1:9" ht="15.75" x14ac:dyDescent="0.2">
      <c r="A50" s="84" t="s">
        <v>42</v>
      </c>
      <c r="B50" s="7" t="s">
        <v>196</v>
      </c>
      <c r="C50" s="7" t="s">
        <v>179</v>
      </c>
      <c r="D50" s="7" t="s">
        <v>183</v>
      </c>
      <c r="E50" s="10">
        <f>COUNT(Issuers!N60:N71)</f>
        <v>12</v>
      </c>
      <c r="F50" s="9">
        <f>MAX(Issuers!H60:H71)</f>
        <v>14.9</v>
      </c>
      <c r="G50" s="9">
        <f>MIN(Issuers!H60:H71)</f>
        <v>7.1</v>
      </c>
      <c r="H50" s="9">
        <f>AVERAGE(Issuers!H60:H71)</f>
        <v>11.366666666666667</v>
      </c>
      <c r="I50" s="87">
        <f>_xlfn.STDEV.P(Issuers!H60:H71)</f>
        <v>2.4444949489732131</v>
      </c>
    </row>
    <row r="51" spans="1:9" ht="15.75" x14ac:dyDescent="0.2">
      <c r="A51" s="84" t="s">
        <v>42</v>
      </c>
      <c r="B51" s="7" t="s">
        <v>196</v>
      </c>
      <c r="C51" s="7" t="s">
        <v>180</v>
      </c>
      <c r="D51" s="7" t="s">
        <v>183</v>
      </c>
      <c r="E51" s="10">
        <f>COUNT(Issuers!N60:N71)</f>
        <v>12</v>
      </c>
      <c r="F51" s="9">
        <f>MAX(Issuers!I60:I71)</f>
        <v>0</v>
      </c>
      <c r="G51" s="9">
        <f>MIN(Issuers!I60:I71)</f>
        <v>0</v>
      </c>
      <c r="H51" s="9">
        <f>AVERAGE(Issuers!I60:I71)</f>
        <v>0</v>
      </c>
      <c r="I51" s="87">
        <f>_xlfn.STDEV.P(Issuers!I60:I71)</f>
        <v>0</v>
      </c>
    </row>
    <row r="52" spans="1:9" ht="15.75" x14ac:dyDescent="0.2">
      <c r="A52" s="84" t="s">
        <v>42</v>
      </c>
      <c r="B52" s="7" t="s">
        <v>196</v>
      </c>
      <c r="C52" s="7" t="s">
        <v>186</v>
      </c>
      <c r="D52" s="7" t="s">
        <v>183</v>
      </c>
      <c r="E52" s="10">
        <f>COUNT(Issuers!N60:N71)</f>
        <v>12</v>
      </c>
      <c r="F52" s="9">
        <f>MAX(Issuers!J60:J71)</f>
        <v>0</v>
      </c>
      <c r="G52" s="9">
        <f>MIN(Issuers!J60:J71)</f>
        <v>0</v>
      </c>
      <c r="H52" s="9">
        <f>AVERAGE(Issuers!J60:J71)</f>
        <v>0</v>
      </c>
      <c r="I52" s="87">
        <f>_xlfn.STDEV.P(Issuers!J60:J71)</f>
        <v>0</v>
      </c>
    </row>
    <row r="53" spans="1:9" ht="15.75" x14ac:dyDescent="0.2">
      <c r="A53" s="84" t="s">
        <v>42</v>
      </c>
      <c r="B53" s="7" t="s">
        <v>196</v>
      </c>
      <c r="C53" s="7" t="s">
        <v>181</v>
      </c>
      <c r="D53" s="7" t="s">
        <v>183</v>
      </c>
      <c r="E53" s="10">
        <f>COUNT(Issuers!N60:N71)</f>
        <v>12</v>
      </c>
      <c r="F53" s="9">
        <f>MAX(Issuers!L60:L71)</f>
        <v>8.6</v>
      </c>
      <c r="G53" s="9">
        <f>MIN(Issuers!L60:L71)</f>
        <v>3.9</v>
      </c>
      <c r="H53" s="9">
        <f>AVERAGE(Issuers!L60:L71)</f>
        <v>5.5166666666666666</v>
      </c>
      <c r="I53" s="87">
        <f>_xlfn.STDEV.P(Issuers!L60:L71)</f>
        <v>1.4188218900043621</v>
      </c>
    </row>
    <row r="54" spans="1:9" ht="15.75" x14ac:dyDescent="0.2">
      <c r="A54" s="84" t="s">
        <v>42</v>
      </c>
      <c r="B54" s="7" t="s">
        <v>196</v>
      </c>
      <c r="C54" s="7" t="s">
        <v>182</v>
      </c>
      <c r="D54" s="7" t="s">
        <v>183</v>
      </c>
      <c r="E54" s="10">
        <f>COUNT(Issuers!N60:N71)</f>
        <v>12</v>
      </c>
      <c r="F54" s="9">
        <f>MAX(Issuers!M60:M71)</f>
        <v>0</v>
      </c>
      <c r="G54" s="9">
        <f>MIN(Issuers!M60:M71)</f>
        <v>0</v>
      </c>
      <c r="H54" s="9">
        <f>AVERAGE(Issuers!M60:M71)</f>
        <v>0</v>
      </c>
      <c r="I54" s="87">
        <f>_xlfn.STDEV.P(Issuers!M60:M71)</f>
        <v>0</v>
      </c>
    </row>
    <row r="55" spans="1:9" ht="15.75" x14ac:dyDescent="0.2">
      <c r="A55" s="7"/>
      <c r="B55" s="7"/>
      <c r="C55" s="4"/>
      <c r="D55" s="7"/>
      <c r="E55" s="10"/>
      <c r="F55" s="10"/>
      <c r="G55" s="10"/>
      <c r="H55" s="10"/>
      <c r="I55" s="87"/>
    </row>
    <row r="56" spans="1:9" ht="15.75" x14ac:dyDescent="0.2">
      <c r="A56" s="84" t="s">
        <v>42</v>
      </c>
      <c r="B56" s="7" t="s">
        <v>99</v>
      </c>
      <c r="C56" s="7" t="s">
        <v>172</v>
      </c>
      <c r="D56" s="7" t="s">
        <v>183</v>
      </c>
      <c r="E56" s="10">
        <f>COUNT(Issuers!N72:N158)</f>
        <v>87</v>
      </c>
      <c r="F56" s="9">
        <f>MAX(Issuers!K72:K158)</f>
        <v>30.3</v>
      </c>
      <c r="G56" s="9">
        <f>MIN(Issuers!K72:K158)</f>
        <v>0</v>
      </c>
      <c r="H56" s="9">
        <f>AVERAGE(Issuers!K72:K158)</f>
        <v>7.8804597701149417</v>
      </c>
      <c r="I56" s="87">
        <f>_xlfn.STDEV.P(Issuers!K72:K158)</f>
        <v>5.6415298952257986</v>
      </c>
    </row>
    <row r="57" spans="1:9" ht="15.75" x14ac:dyDescent="0.2">
      <c r="A57" s="84" t="s">
        <v>42</v>
      </c>
      <c r="B57" s="7" t="s">
        <v>99</v>
      </c>
      <c r="C57" s="7" t="s">
        <v>178</v>
      </c>
      <c r="D57" s="7" t="s">
        <v>183</v>
      </c>
      <c r="E57" s="10">
        <f>COUNT(Issuers!N72:N158)</f>
        <v>87</v>
      </c>
      <c r="F57" s="9">
        <f>MAX(Issuers!G72:G158)</f>
        <v>89.1</v>
      </c>
      <c r="G57" s="9">
        <f>MIN(Issuers!G72:G158)</f>
        <v>48.2</v>
      </c>
      <c r="H57" s="9">
        <f>AVERAGE(Issuers!G72:G158)</f>
        <v>71.578735632183864</v>
      </c>
      <c r="I57" s="87">
        <f>_xlfn.STDEV.P(Issuers!G72:G158)</f>
        <v>8.3597442358445591</v>
      </c>
    </row>
    <row r="58" spans="1:9" ht="15.75" x14ac:dyDescent="0.2">
      <c r="A58" s="84" t="s">
        <v>42</v>
      </c>
      <c r="B58" s="7" t="s">
        <v>99</v>
      </c>
      <c r="C58" s="7" t="s">
        <v>179</v>
      </c>
      <c r="D58" s="7" t="s">
        <v>183</v>
      </c>
      <c r="E58" s="10">
        <f>COUNT(Issuers!N72:N158)</f>
        <v>87</v>
      </c>
      <c r="F58" s="9">
        <f>MAX(Issuers!H72:H158)</f>
        <v>21</v>
      </c>
      <c r="G58" s="9">
        <f>MIN(Issuers!H72:H158)</f>
        <v>0.8</v>
      </c>
      <c r="H58" s="9">
        <f>AVERAGE(Issuers!H72:H158)</f>
        <v>11.372988505747132</v>
      </c>
      <c r="I58" s="87">
        <f>_xlfn.STDEV.P(Issuers!H72:H158)</f>
        <v>4.0016792782336648</v>
      </c>
    </row>
    <row r="59" spans="1:9" ht="15.75" x14ac:dyDescent="0.2">
      <c r="A59" s="84" t="s">
        <v>42</v>
      </c>
      <c r="B59" s="7" t="s">
        <v>99</v>
      </c>
      <c r="C59" s="7" t="s">
        <v>180</v>
      </c>
      <c r="D59" s="7" t="s">
        <v>183</v>
      </c>
      <c r="E59" s="10">
        <f>COUNT(Issuers!N72:N158)</f>
        <v>87</v>
      </c>
      <c r="F59" s="9">
        <f>MAX(Issuers!I72:I158)</f>
        <v>3.8</v>
      </c>
      <c r="G59" s="9">
        <f>MIN(Issuers!I72:I158)</f>
        <v>0</v>
      </c>
      <c r="H59" s="9">
        <f>AVERAGE(Issuers!I72:I158)</f>
        <v>0.40126436781609193</v>
      </c>
      <c r="I59" s="87">
        <f>_xlfn.STDEV.P(Issuers!I72:I158)</f>
        <v>0.64857900306216065</v>
      </c>
    </row>
    <row r="60" spans="1:9" ht="15.75" x14ac:dyDescent="0.2">
      <c r="A60" s="84" t="s">
        <v>42</v>
      </c>
      <c r="B60" s="7" t="s">
        <v>99</v>
      </c>
      <c r="C60" s="7" t="s">
        <v>186</v>
      </c>
      <c r="D60" s="7" t="s">
        <v>183</v>
      </c>
      <c r="E60" s="10">
        <f>COUNT(Issuers!N72:N158)</f>
        <v>87</v>
      </c>
      <c r="F60" s="9">
        <f>MAX(Issuers!J72:J158)</f>
        <v>21.6</v>
      </c>
      <c r="G60" s="9">
        <f>MIN(Issuers!J72:J158)</f>
        <v>0</v>
      </c>
      <c r="H60" s="9">
        <f>AVERAGE(Issuers!J72:J158)</f>
        <v>3.3333333333333326</v>
      </c>
      <c r="I60" s="87">
        <f>_xlfn.STDEV.P(Issuers!J72:J158)</f>
        <v>4.6986832752456102</v>
      </c>
    </row>
    <row r="61" spans="1:9" ht="15.75" x14ac:dyDescent="0.2">
      <c r="A61" s="84" t="s">
        <v>42</v>
      </c>
      <c r="B61" s="7" t="s">
        <v>99</v>
      </c>
      <c r="C61" s="7" t="s">
        <v>181</v>
      </c>
      <c r="D61" s="7" t="s">
        <v>183</v>
      </c>
      <c r="E61" s="10">
        <f>COUNT(Issuers!N72:N158)</f>
        <v>87</v>
      </c>
      <c r="F61" s="9">
        <f>MAX(Issuers!L72:L158)</f>
        <v>19.2</v>
      </c>
      <c r="G61" s="9">
        <f>MIN(Issuers!L72:L158)</f>
        <v>0</v>
      </c>
      <c r="H61" s="9">
        <f>AVERAGE(Issuers!L72:L158)</f>
        <v>2.2993103448275862</v>
      </c>
      <c r="I61" s="87">
        <f>_xlfn.STDEV.P(Issuers!L72:L158)</f>
        <v>3.3836176630779349</v>
      </c>
    </row>
    <row r="62" spans="1:9" ht="15.75" x14ac:dyDescent="0.2">
      <c r="A62" s="84" t="s">
        <v>42</v>
      </c>
      <c r="B62" s="7" t="s">
        <v>99</v>
      </c>
      <c r="C62" s="7" t="s">
        <v>182</v>
      </c>
      <c r="D62" s="7" t="s">
        <v>183</v>
      </c>
      <c r="E62" s="10">
        <f>COUNT(Issuers!N72:N158)</f>
        <v>87</v>
      </c>
      <c r="F62" s="9">
        <f>MAX(Issuers!M72:M158)</f>
        <v>5.7</v>
      </c>
      <c r="G62" s="9">
        <f>MIN(Issuers!M72:M158)</f>
        <v>0</v>
      </c>
      <c r="H62" s="9">
        <f>AVERAGE(Issuers!M72:M158)</f>
        <v>0.26954022988505744</v>
      </c>
      <c r="I62" s="87">
        <f>_xlfn.STDEV.P(Issuers!M72:M158)</f>
        <v>0.94826994076869509</v>
      </c>
    </row>
    <row r="63" spans="1:9" ht="15.75" x14ac:dyDescent="0.2">
      <c r="A63" s="81"/>
      <c r="B63" s="7"/>
      <c r="C63" s="7"/>
      <c r="D63" s="7"/>
      <c r="E63" s="10"/>
      <c r="F63" s="9"/>
      <c r="G63" s="9"/>
      <c r="H63" s="9"/>
      <c r="I63" s="87"/>
    </row>
    <row r="64" spans="1:9" ht="15.75" x14ac:dyDescent="0.2">
      <c r="A64" s="82" t="s">
        <v>107</v>
      </c>
      <c r="B64" s="7" t="s">
        <v>187</v>
      </c>
      <c r="C64" s="7" t="s">
        <v>172</v>
      </c>
      <c r="D64" s="7" t="s">
        <v>183</v>
      </c>
      <c r="E64" s="10">
        <f>COUNT(Issuers!N2:N59)</f>
        <v>58</v>
      </c>
      <c r="F64" s="9">
        <f>MAX(Issuers!K2:K59)</f>
        <v>44.2</v>
      </c>
      <c r="G64" s="9">
        <f>MIN(Issuers!K2:K59)</f>
        <v>0</v>
      </c>
      <c r="H64" s="9">
        <f>AVERAGE(Issuers!K2:K59)</f>
        <v>5.7344827586206888</v>
      </c>
      <c r="I64" s="87">
        <f>_xlfn.STDEV.P(Issuers!K2:K59)</f>
        <v>7.2930659491984526</v>
      </c>
    </row>
    <row r="65" spans="1:9" ht="15.75" x14ac:dyDescent="0.2">
      <c r="A65" s="82" t="s">
        <v>107</v>
      </c>
      <c r="B65" s="7" t="s">
        <v>187</v>
      </c>
      <c r="C65" s="7" t="s">
        <v>178</v>
      </c>
      <c r="D65" s="7" t="s">
        <v>183</v>
      </c>
      <c r="E65" s="10">
        <f>COUNT(Issuers!N2:N59)</f>
        <v>58</v>
      </c>
      <c r="F65" s="9">
        <f>MAX(Issuers!G2:G59)</f>
        <v>91.5</v>
      </c>
      <c r="G65" s="9">
        <f>MIN(Issuers!G2:G59)</f>
        <v>41.5</v>
      </c>
      <c r="H65" s="9">
        <f>AVERAGE(Issuers!G2:G59)</f>
        <v>73.618965517241392</v>
      </c>
      <c r="I65" s="87">
        <f>_xlfn.STDEV.P(Issuers!G2:G59)</f>
        <v>8.4209602388110394</v>
      </c>
    </row>
    <row r="66" spans="1:9" ht="15.75" x14ac:dyDescent="0.2">
      <c r="A66" s="82" t="s">
        <v>107</v>
      </c>
      <c r="B66" s="7" t="s">
        <v>187</v>
      </c>
      <c r="C66" s="7" t="s">
        <v>179</v>
      </c>
      <c r="D66" s="7" t="s">
        <v>183</v>
      </c>
      <c r="E66" s="10">
        <f>COUNT(Issuers!N2:N59)</f>
        <v>58</v>
      </c>
      <c r="F66" s="9">
        <f>MAX(Issuers!H2:H59)</f>
        <v>27</v>
      </c>
      <c r="G66" s="9">
        <f>MIN(Issuers!H2:H59)</f>
        <v>4.0999999999999996</v>
      </c>
      <c r="H66" s="9">
        <f>AVERAGE(Issuers!H2:H59)</f>
        <v>11.324137931034482</v>
      </c>
      <c r="I66" s="87">
        <f>_xlfn.STDEV.P(Issuers!H2:H59)</f>
        <v>3.8931553705953976</v>
      </c>
    </row>
    <row r="67" spans="1:9" ht="15.75" x14ac:dyDescent="0.2">
      <c r="A67" s="82" t="s">
        <v>107</v>
      </c>
      <c r="B67" s="7" t="s">
        <v>187</v>
      </c>
      <c r="C67" s="7" t="s">
        <v>180</v>
      </c>
      <c r="D67" s="7" t="s">
        <v>183</v>
      </c>
      <c r="E67" s="10">
        <f>COUNT(Issuers!N2:N59)</f>
        <v>58</v>
      </c>
      <c r="F67" s="9">
        <f>MAX(Issuers!I2:I59)</f>
        <v>0.8</v>
      </c>
      <c r="G67" s="9">
        <f>MIN(Issuers!I2:I59)</f>
        <v>0</v>
      </c>
      <c r="H67" s="9">
        <f>AVERAGE(Issuers!I2:I59)</f>
        <v>3.9310344827586212E-2</v>
      </c>
      <c r="I67" s="87">
        <f>_xlfn.STDEV.P(Issuers!I2:I59)</f>
        <v>0.14468589127611528</v>
      </c>
    </row>
    <row r="68" spans="1:9" ht="15.75" x14ac:dyDescent="0.2">
      <c r="A68" s="82" t="s">
        <v>107</v>
      </c>
      <c r="B68" s="7" t="s">
        <v>187</v>
      </c>
      <c r="C68" s="7" t="s">
        <v>186</v>
      </c>
      <c r="D68" s="7" t="s">
        <v>183</v>
      </c>
      <c r="E68" s="10">
        <f>COUNT(Issuers!N2:N59)</f>
        <v>58</v>
      </c>
      <c r="F68" s="9">
        <f>MAX(Issuers!J2:J59)</f>
        <v>7.4</v>
      </c>
      <c r="G68" s="9">
        <f>MIN(Issuers!J2:J59)</f>
        <v>0</v>
      </c>
      <c r="H68" s="9">
        <f>AVERAGE(Issuers!J2:J59)</f>
        <v>0.44482758620689655</v>
      </c>
      <c r="I68" s="87">
        <f>_xlfn.STDEV.P(Issuers!J2:J59)</f>
        <v>1.4246805345220022</v>
      </c>
    </row>
    <row r="69" spans="1:9" ht="15.75" x14ac:dyDescent="0.2">
      <c r="A69" s="82" t="s">
        <v>107</v>
      </c>
      <c r="B69" s="7" t="s">
        <v>187</v>
      </c>
      <c r="C69" s="7" t="s">
        <v>181</v>
      </c>
      <c r="D69" s="7" t="s">
        <v>183</v>
      </c>
      <c r="E69" s="10">
        <f>COUNT(Issuers!N2:N59)</f>
        <v>58</v>
      </c>
      <c r="F69" s="9">
        <f>MAX(Issuers!L2:L59)</f>
        <v>29.1</v>
      </c>
      <c r="G69" s="9">
        <f>MIN(Issuers!L2:L59)</f>
        <v>0</v>
      </c>
      <c r="H69" s="9">
        <f>AVERAGE(Issuers!L2:L59)</f>
        <v>4.6844827586206907</v>
      </c>
      <c r="I69" s="87">
        <f>_xlfn.STDEV.P(Issuers!L2:L59)</f>
        <v>4.4269083835007939</v>
      </c>
    </row>
    <row r="70" spans="1:9" ht="15.75" x14ac:dyDescent="0.2">
      <c r="A70" s="82" t="s">
        <v>107</v>
      </c>
      <c r="B70" s="7" t="s">
        <v>187</v>
      </c>
      <c r="C70" s="7" t="s">
        <v>182</v>
      </c>
      <c r="D70" s="7" t="s">
        <v>183</v>
      </c>
      <c r="E70" s="10">
        <f>COUNT(Issuers!N2:N59)</f>
        <v>58</v>
      </c>
      <c r="F70" s="9">
        <f>MAX(Issuers!M2:M59)</f>
        <v>1.5</v>
      </c>
      <c r="G70" s="9">
        <f>MIN(Issuers!M2:M59)</f>
        <v>0</v>
      </c>
      <c r="H70" s="9">
        <f>AVERAGE(Issuers!M2:M59)</f>
        <v>9.0517241379310345E-2</v>
      </c>
      <c r="I70" s="87">
        <f>_xlfn.STDEV.P(Issuers!M2:M59)</f>
        <v>0.30335152258470532</v>
      </c>
    </row>
    <row r="71" spans="1:9" ht="15.75" x14ac:dyDescent="0.2">
      <c r="A71" s="7"/>
      <c r="B71" s="7"/>
      <c r="C71" s="4"/>
      <c r="D71" s="7"/>
      <c r="E71" s="10"/>
      <c r="F71" s="10"/>
      <c r="G71" s="10"/>
      <c r="H71" s="10"/>
      <c r="I71" s="87"/>
    </row>
    <row r="72" spans="1:9" ht="15.75" x14ac:dyDescent="0.2">
      <c r="A72" s="82" t="s">
        <v>108</v>
      </c>
      <c r="B72" s="7" t="s">
        <v>189</v>
      </c>
      <c r="C72" s="7" t="s">
        <v>172</v>
      </c>
      <c r="D72" s="7" t="s">
        <v>183</v>
      </c>
      <c r="E72" s="10">
        <f>COUNT(Issuers!N159:N165)</f>
        <v>7</v>
      </c>
      <c r="F72" s="9">
        <f>MAX(Issuers!K159:K165)</f>
        <v>17</v>
      </c>
      <c r="G72" s="9">
        <f>MIN(Issuers!K159:K165)</f>
        <v>3.3</v>
      </c>
      <c r="H72" s="9">
        <f>AVERAGE(Issuers!K159:K165)</f>
        <v>9.9428571428571413</v>
      </c>
      <c r="I72" s="87">
        <f>_xlfn.STDEV.P(Issuers!K159:K165)</f>
        <v>4.1989308648944537</v>
      </c>
    </row>
    <row r="73" spans="1:9" ht="15.75" x14ac:dyDescent="0.2">
      <c r="A73" s="82" t="s">
        <v>108</v>
      </c>
      <c r="B73" s="7" t="s">
        <v>189</v>
      </c>
      <c r="C73" s="7" t="s">
        <v>178</v>
      </c>
      <c r="D73" s="7" t="s">
        <v>183</v>
      </c>
      <c r="E73" s="10">
        <f>COUNT(Issuers!N159:N165)</f>
        <v>7</v>
      </c>
      <c r="F73" s="9">
        <f>MAX(Issuers!G159:G165)</f>
        <v>83</v>
      </c>
      <c r="G73" s="9">
        <f>MIN(Issuers!G159:G165)</f>
        <v>64</v>
      </c>
      <c r="H73" s="9">
        <f>AVERAGE(Issuers!G159:G165)</f>
        <v>72.8</v>
      </c>
      <c r="I73" s="87">
        <f>_xlfn.STDEV.P(Issuers!G159:G165)</f>
        <v>6.070067074235201</v>
      </c>
    </row>
    <row r="74" spans="1:9" ht="15.75" x14ac:dyDescent="0.2">
      <c r="A74" s="82" t="s">
        <v>108</v>
      </c>
      <c r="B74" s="7" t="s">
        <v>189</v>
      </c>
      <c r="C74" s="7" t="s">
        <v>179</v>
      </c>
      <c r="D74" s="7" t="s">
        <v>183</v>
      </c>
      <c r="E74" s="10">
        <f>COUNT(Issuers!N159:N165)</f>
        <v>7</v>
      </c>
      <c r="F74" s="9">
        <f>MAX(Issuers!H159:H165)</f>
        <v>18.899999999999999</v>
      </c>
      <c r="G74" s="9">
        <f>MIN(Issuers!H159:H165)</f>
        <v>5.8</v>
      </c>
      <c r="H74" s="9">
        <f>AVERAGE(Issuers!H159:H165)</f>
        <v>12.1</v>
      </c>
      <c r="I74" s="87">
        <f>_xlfn.STDEV.P(Issuers!H159:H165)</f>
        <v>5.1763197075031675</v>
      </c>
    </row>
    <row r="75" spans="1:9" ht="15.75" x14ac:dyDescent="0.2">
      <c r="A75" s="82" t="s">
        <v>108</v>
      </c>
      <c r="B75" s="7" t="s">
        <v>189</v>
      </c>
      <c r="C75" s="7" t="s">
        <v>180</v>
      </c>
      <c r="D75" s="7" t="s">
        <v>183</v>
      </c>
      <c r="E75" s="10">
        <f>COUNT(Issuers!N159:N165)</f>
        <v>7</v>
      </c>
      <c r="F75" s="9">
        <f>MAX(Issuers!I159:I165)</f>
        <v>1.4</v>
      </c>
      <c r="G75" s="9">
        <f>MIN(Issuers!I159:I165)</f>
        <v>0</v>
      </c>
      <c r="H75" s="9">
        <f>AVERAGE(Issuers!I159:I165)</f>
        <v>0.4042857142857143</v>
      </c>
      <c r="I75" s="87">
        <f>_xlfn.STDEV.P(Issuers!I159:I165)</f>
        <v>0.49718801108569272</v>
      </c>
    </row>
    <row r="76" spans="1:9" ht="15.75" x14ac:dyDescent="0.2">
      <c r="A76" s="82" t="s">
        <v>108</v>
      </c>
      <c r="B76" s="7" t="s">
        <v>189</v>
      </c>
      <c r="C76" s="7" t="s">
        <v>186</v>
      </c>
      <c r="D76" s="7" t="s">
        <v>183</v>
      </c>
      <c r="E76" s="10">
        <f>COUNT(Issuers!N159:N165)</f>
        <v>7</v>
      </c>
      <c r="F76" s="9">
        <f>MAX(Issuers!J159:J165)</f>
        <v>8.8000000000000007</v>
      </c>
      <c r="G76" s="9">
        <f>MIN(Issuers!J159:J165)</f>
        <v>0</v>
      </c>
      <c r="H76" s="9">
        <f>AVERAGE(Issuers!J159:J165)</f>
        <v>1.7571428571428573</v>
      </c>
      <c r="I76" s="87">
        <f>_xlfn.STDEV.P(Issuers!J159:J165)</f>
        <v>2.980823061244827</v>
      </c>
    </row>
    <row r="77" spans="1:9" ht="15.75" x14ac:dyDescent="0.2">
      <c r="A77" s="82" t="s">
        <v>108</v>
      </c>
      <c r="B77" s="7" t="s">
        <v>189</v>
      </c>
      <c r="C77" s="7" t="s">
        <v>181</v>
      </c>
      <c r="D77" s="7" t="s">
        <v>183</v>
      </c>
      <c r="E77" s="10">
        <f>COUNT(Issuers!N159:N165)</f>
        <v>7</v>
      </c>
      <c r="F77" s="9">
        <f>MAX(Issuers!L159:L165)</f>
        <v>5.8</v>
      </c>
      <c r="G77" s="9">
        <f>MIN(Issuers!L159:L165)</f>
        <v>0</v>
      </c>
      <c r="H77" s="9">
        <f>AVERAGE(Issuers!L159:L165)</f>
        <v>1.0571428571428572</v>
      </c>
      <c r="I77" s="87">
        <f>_xlfn.STDEV.P(Issuers!L159:L165)</f>
        <v>1.9682168455280551</v>
      </c>
    </row>
    <row r="78" spans="1:9" ht="15.75" x14ac:dyDescent="0.2">
      <c r="A78" s="82" t="s">
        <v>108</v>
      </c>
      <c r="B78" s="7" t="s">
        <v>189</v>
      </c>
      <c r="C78" s="7" t="s">
        <v>182</v>
      </c>
      <c r="D78" s="7" t="s">
        <v>183</v>
      </c>
      <c r="E78" s="10">
        <f>COUNT(Issuers!N159:N165)</f>
        <v>7</v>
      </c>
      <c r="F78" s="9">
        <f>MAX(Issuers!M159:M165)</f>
        <v>1</v>
      </c>
      <c r="G78" s="9">
        <f>MIN(Issuers!M159:M165)</f>
        <v>0</v>
      </c>
      <c r="H78" s="9">
        <f>AVERAGE(Issuers!M159:M165)</f>
        <v>0.14285714285714285</v>
      </c>
      <c r="I78" s="87">
        <f>_xlfn.STDEV.P(Issuers!M159:M165)</f>
        <v>0.3499271061118826</v>
      </c>
    </row>
    <row r="80" spans="1:9" ht="15.75" x14ac:dyDescent="0.2">
      <c r="A80" s="81" t="s">
        <v>197</v>
      </c>
      <c r="B80" s="7" t="s">
        <v>187</v>
      </c>
      <c r="C80" s="7" t="s">
        <v>172</v>
      </c>
      <c r="D80" s="7" t="s">
        <v>183</v>
      </c>
      <c r="E80" s="10">
        <f>COUNT(Phases!N37:N117)</f>
        <v>81</v>
      </c>
      <c r="F80" s="9">
        <f>MAX(Phases!K37:K117)</f>
        <v>17</v>
      </c>
      <c r="G80" s="9">
        <f>MIN(Phases!K37:K117)</f>
        <v>0</v>
      </c>
      <c r="H80" s="9">
        <f>AVERAGE(Phases!K37:K117)</f>
        <v>4.4728395061728392</v>
      </c>
      <c r="I80" s="87">
        <f>_xlfn.STDEV.P(Phases!K37:K117)</f>
        <v>2.6604098981347937</v>
      </c>
    </row>
    <row r="81" spans="1:9" ht="15.75" x14ac:dyDescent="0.2">
      <c r="A81" s="81" t="s">
        <v>197</v>
      </c>
      <c r="B81" s="7" t="s">
        <v>187</v>
      </c>
      <c r="C81" s="7" t="s">
        <v>178</v>
      </c>
      <c r="D81" s="7" t="s">
        <v>183</v>
      </c>
      <c r="E81" s="10">
        <f>COUNT(Phases!N37:N117)</f>
        <v>81</v>
      </c>
      <c r="F81" s="9">
        <f>MAX(Phases!G37:G117)</f>
        <v>91.5</v>
      </c>
      <c r="G81" s="9">
        <f>MIN(Phases!G37:G117)</f>
        <v>64.599999999999994</v>
      </c>
      <c r="H81" s="9">
        <f>AVERAGE(Phases!G37:G117)</f>
        <v>75.035185185185171</v>
      </c>
      <c r="I81" s="87">
        <f>_xlfn.STDEV.P(Phases!G37:G117)</f>
        <v>4.5357730665659926</v>
      </c>
    </row>
    <row r="82" spans="1:9" ht="15.75" x14ac:dyDescent="0.2">
      <c r="A82" s="81" t="s">
        <v>197</v>
      </c>
      <c r="B82" s="7" t="s">
        <v>187</v>
      </c>
      <c r="C82" s="7" t="s">
        <v>179</v>
      </c>
      <c r="D82" s="7" t="s">
        <v>183</v>
      </c>
      <c r="E82" s="10">
        <f>COUNT(Phases!N37:N117)</f>
        <v>81</v>
      </c>
      <c r="F82" s="9">
        <f>MAX(Phases!H37:H117)</f>
        <v>27</v>
      </c>
      <c r="G82" s="9">
        <f>MIN(Phases!H37:H117)</f>
        <v>5</v>
      </c>
      <c r="H82" s="9">
        <f>AVERAGE(Phases!H37:H117)</f>
        <v>11.634567901234567</v>
      </c>
      <c r="I82" s="87">
        <f>_xlfn.STDEV.P(Phases!H37:H117)</f>
        <v>3.6461093925141093</v>
      </c>
    </row>
    <row r="83" spans="1:9" ht="15.75" x14ac:dyDescent="0.2">
      <c r="A83" s="81" t="s">
        <v>197</v>
      </c>
      <c r="B83" s="7" t="s">
        <v>187</v>
      </c>
      <c r="C83" s="7" t="s">
        <v>180</v>
      </c>
      <c r="D83" s="7" t="s">
        <v>183</v>
      </c>
      <c r="E83" s="10">
        <f>COUNT(Phases!N37:N117)</f>
        <v>81</v>
      </c>
      <c r="F83" s="9">
        <f>MAX(Phases!I37:I117)</f>
        <v>0.8</v>
      </c>
      <c r="G83" s="9">
        <f>MIN(Phases!I37:I117)</f>
        <v>0</v>
      </c>
      <c r="H83" s="9">
        <f>AVERAGE(Phases!I37:I117)</f>
        <v>3.5432098765432102E-2</v>
      </c>
      <c r="I83" s="87">
        <f>_xlfn.STDEV.P(Phases!I37:I117)</f>
        <v>0.13370364670609686</v>
      </c>
    </row>
    <row r="84" spans="1:9" ht="15.75" x14ac:dyDescent="0.2">
      <c r="A84" s="81" t="s">
        <v>197</v>
      </c>
      <c r="B84" s="7" t="s">
        <v>187</v>
      </c>
      <c r="C84" s="7" t="s">
        <v>186</v>
      </c>
      <c r="D84" s="7" t="s">
        <v>183</v>
      </c>
      <c r="E84" s="10">
        <f>COUNT(Phases!N37:N117)</f>
        <v>81</v>
      </c>
      <c r="F84" s="9">
        <f>MAX(Phases!J37:J117)</f>
        <v>4</v>
      </c>
      <c r="G84" s="9">
        <f>MIN(Phases!J37:J117)</f>
        <v>0</v>
      </c>
      <c r="H84" s="9">
        <f>AVERAGE(Phases!J37:J117)</f>
        <v>0.30617283950617286</v>
      </c>
      <c r="I84" s="87">
        <f>_xlfn.STDEV.P(Phases!J37:J117)</f>
        <v>0.99806549662765309</v>
      </c>
    </row>
    <row r="85" spans="1:9" ht="15.75" x14ac:dyDescent="0.2">
      <c r="A85" s="81" t="s">
        <v>197</v>
      </c>
      <c r="B85" s="7" t="s">
        <v>187</v>
      </c>
      <c r="C85" s="7" t="s">
        <v>181</v>
      </c>
      <c r="D85" s="7" t="s">
        <v>183</v>
      </c>
      <c r="E85" s="10">
        <f>COUNT(Phases!N37:N117)</f>
        <v>81</v>
      </c>
      <c r="F85" s="9">
        <f>MAX(Phases!L37:L117)</f>
        <v>13.8</v>
      </c>
      <c r="G85" s="9">
        <f>MIN(Phases!L37:L117)</f>
        <v>0</v>
      </c>
      <c r="H85" s="9">
        <f>AVERAGE(Phases!L37:L117)</f>
        <v>4.371604938271604</v>
      </c>
      <c r="I85" s="87">
        <f>_xlfn.STDEV.P(Phases!L37:L117)</f>
        <v>2.9068346268114302</v>
      </c>
    </row>
    <row r="86" spans="1:9" ht="15.75" x14ac:dyDescent="0.2">
      <c r="A86" s="81" t="s">
        <v>197</v>
      </c>
      <c r="B86" s="7" t="s">
        <v>187</v>
      </c>
      <c r="C86" s="7" t="s">
        <v>182</v>
      </c>
      <c r="D86" s="7" t="s">
        <v>183</v>
      </c>
      <c r="E86" s="10">
        <f>COUNT(Phases!N37:N117)</f>
        <v>81</v>
      </c>
      <c r="F86" s="9">
        <f>MAX(Phases!M37:M117)</f>
        <v>5.7</v>
      </c>
      <c r="G86" s="9">
        <f>MIN(Phases!M37:M117)</f>
        <v>0</v>
      </c>
      <c r="H86" s="9">
        <f>AVERAGE(Phases!M37:M117)</f>
        <v>0.22469135802469134</v>
      </c>
      <c r="I86" s="87">
        <f>_xlfn.STDEV.P(Phases!M37:M117)</f>
        <v>0.87507048946370869</v>
      </c>
    </row>
    <row r="87" spans="1:9" ht="15.75" x14ac:dyDescent="0.2">
      <c r="A87" s="81"/>
      <c r="B87" s="81"/>
      <c r="C87" s="41"/>
      <c r="D87" s="81"/>
      <c r="E87" s="40"/>
      <c r="F87" s="40"/>
      <c r="G87" s="40"/>
      <c r="H87" s="40"/>
      <c r="I87" s="88"/>
    </row>
    <row r="88" spans="1:9" ht="15.75" x14ac:dyDescent="0.2">
      <c r="A88" s="81" t="s">
        <v>197</v>
      </c>
      <c r="B88" s="7" t="s">
        <v>188</v>
      </c>
      <c r="C88" s="7" t="s">
        <v>172</v>
      </c>
      <c r="D88" s="7" t="s">
        <v>183</v>
      </c>
      <c r="E88" s="10">
        <f>COUNT(Phases!N118:N143)</f>
        <v>26</v>
      </c>
      <c r="F88" s="9">
        <f>MAX(Phases!K118:K143)</f>
        <v>30.3</v>
      </c>
      <c r="G88" s="9">
        <f>MIN(Phases!K118:K143)</f>
        <v>1.6</v>
      </c>
      <c r="H88" s="9">
        <f>AVERAGE(Phases!K118:K143)</f>
        <v>9.0615384615384613</v>
      </c>
      <c r="I88" s="87">
        <f>_xlfn.STDEV.P(Phases!K118:K143)</f>
        <v>6.2814793041544528</v>
      </c>
    </row>
    <row r="89" spans="1:9" ht="15.75" x14ac:dyDescent="0.2">
      <c r="A89" s="81" t="s">
        <v>197</v>
      </c>
      <c r="B89" s="7" t="s">
        <v>188</v>
      </c>
      <c r="C89" s="7" t="s">
        <v>178</v>
      </c>
      <c r="D89" s="7" t="s">
        <v>183</v>
      </c>
      <c r="E89" s="10">
        <f>COUNT(Phases!N118:N143)</f>
        <v>26</v>
      </c>
      <c r="F89" s="9">
        <f>MAX(Phases!G118:G143)</f>
        <v>89.1</v>
      </c>
      <c r="G89" s="9">
        <f>MIN(Phases!G118:G143)</f>
        <v>48.2</v>
      </c>
      <c r="H89" s="9">
        <f>AVERAGE(Phases!G118:G143)</f>
        <v>70.100000000000009</v>
      </c>
      <c r="I89" s="87">
        <f>_xlfn.STDEV.P(Phases!G118:G143)</f>
        <v>10.226511548985668</v>
      </c>
    </row>
    <row r="90" spans="1:9" ht="15.75" x14ac:dyDescent="0.2">
      <c r="A90" s="81" t="s">
        <v>197</v>
      </c>
      <c r="B90" s="7" t="s">
        <v>188</v>
      </c>
      <c r="C90" s="7" t="s">
        <v>179</v>
      </c>
      <c r="D90" s="7" t="s">
        <v>183</v>
      </c>
      <c r="E90" s="10">
        <f>COUNT(Phases!N118:N143)</f>
        <v>26</v>
      </c>
      <c r="F90" s="9">
        <f>MAX(Phases!H118:H143)</f>
        <v>18.899999999999999</v>
      </c>
      <c r="G90" s="9">
        <f>MIN(Phases!H118:H143)</f>
        <v>0.8</v>
      </c>
      <c r="H90" s="9">
        <f>AVERAGE(Phases!H118:H143)</f>
        <v>9.1057692307692299</v>
      </c>
      <c r="I90" s="87">
        <f>_xlfn.STDEV.P(Phases!H118:H143)</f>
        <v>3.8556234386402028</v>
      </c>
    </row>
    <row r="91" spans="1:9" ht="15.75" x14ac:dyDescent="0.2">
      <c r="A91" s="81" t="s">
        <v>197</v>
      </c>
      <c r="B91" s="7" t="s">
        <v>188</v>
      </c>
      <c r="C91" s="7" t="s">
        <v>180</v>
      </c>
      <c r="D91" s="7" t="s">
        <v>183</v>
      </c>
      <c r="E91" s="10">
        <f>COUNT(Phases!N118:N143)</f>
        <v>26</v>
      </c>
      <c r="F91" s="9">
        <f>MAX(Phases!I118:I143)</f>
        <v>1.4</v>
      </c>
      <c r="G91" s="9">
        <f>MIN(Phases!I118:I143)</f>
        <v>0</v>
      </c>
      <c r="H91" s="9">
        <f>AVERAGE(Phases!I118:I143)</f>
        <v>0.32615384615384613</v>
      </c>
      <c r="I91" s="87">
        <f>_xlfn.STDEV.P(Phases!I118:I143)</f>
        <v>0.33005916629361759</v>
      </c>
    </row>
    <row r="92" spans="1:9" ht="15.75" x14ac:dyDescent="0.2">
      <c r="A92" s="81" t="s">
        <v>197</v>
      </c>
      <c r="B92" s="7" t="s">
        <v>188</v>
      </c>
      <c r="C92" s="7" t="s">
        <v>186</v>
      </c>
      <c r="D92" s="7" t="s">
        <v>183</v>
      </c>
      <c r="E92" s="10">
        <f>COUNT(Phases!N118:N143)</f>
        <v>26</v>
      </c>
      <c r="F92" s="9">
        <f>MAX(Phases!J118:J143)</f>
        <v>15</v>
      </c>
      <c r="G92" s="9">
        <f>MIN(Phases!J118:J143)</f>
        <v>0</v>
      </c>
      <c r="H92" s="9">
        <f>AVERAGE(Phases!J118:J143)</f>
        <v>4.4961538461538471</v>
      </c>
      <c r="I92" s="87">
        <f>_xlfn.STDEV.P(Phases!J118:J143)</f>
        <v>4.1774560504276321</v>
      </c>
    </row>
    <row r="93" spans="1:9" ht="15.75" x14ac:dyDescent="0.2">
      <c r="A93" s="81" t="s">
        <v>197</v>
      </c>
      <c r="B93" s="7" t="s">
        <v>188</v>
      </c>
      <c r="C93" s="7" t="s">
        <v>181</v>
      </c>
      <c r="D93" s="7" t="s">
        <v>183</v>
      </c>
      <c r="E93" s="10">
        <f>COUNT(Phases!N118:N143)</f>
        <v>26</v>
      </c>
      <c r="F93" s="9">
        <f>MAX(Phases!L118:L143)</f>
        <v>19.2</v>
      </c>
      <c r="G93" s="9">
        <f>MIN(Phases!L118:L143)</f>
        <v>0</v>
      </c>
      <c r="H93" s="9">
        <f>AVERAGE(Phases!L118:L143)</f>
        <v>2.7653846153846158</v>
      </c>
      <c r="I93" s="87">
        <f>_xlfn.STDEV.P(Phases!L118:L143)</f>
        <v>4.9439895372440557</v>
      </c>
    </row>
    <row r="94" spans="1:9" ht="15.75" x14ac:dyDescent="0.2">
      <c r="A94" s="81" t="s">
        <v>197</v>
      </c>
      <c r="B94" s="7" t="s">
        <v>188</v>
      </c>
      <c r="C94" s="7" t="s">
        <v>182</v>
      </c>
      <c r="D94" s="7" t="s">
        <v>183</v>
      </c>
      <c r="E94" s="10">
        <f>COUNT(Phases!N118:N143)</f>
        <v>26</v>
      </c>
      <c r="F94" s="9">
        <f>MAX(Phases!M118:M143)</f>
        <v>1</v>
      </c>
      <c r="G94" s="9">
        <f>MIN(Phases!M118:M143)</f>
        <v>0</v>
      </c>
      <c r="H94" s="9">
        <f>AVERAGE(Phases!M118:M143)</f>
        <v>3.8461538461538464E-2</v>
      </c>
      <c r="I94" s="87">
        <f>_xlfn.STDEV.P(Phases!M118:M143)</f>
        <v>0.19230769230769232</v>
      </c>
    </row>
    <row r="95" spans="1:9" ht="15.75" x14ac:dyDescent="0.2">
      <c r="A95" s="81"/>
      <c r="B95" s="81"/>
      <c r="C95" s="41"/>
      <c r="D95" s="81"/>
      <c r="E95" s="40"/>
      <c r="F95" s="40"/>
      <c r="G95" s="40"/>
      <c r="H95" s="40"/>
      <c r="I95" s="88"/>
    </row>
    <row r="96" spans="1:9" ht="15.75" x14ac:dyDescent="0.2">
      <c r="A96" s="81" t="s">
        <v>197</v>
      </c>
      <c r="B96" s="7" t="s">
        <v>189</v>
      </c>
      <c r="C96" s="7" t="s">
        <v>172</v>
      </c>
      <c r="D96" s="7" t="s">
        <v>183</v>
      </c>
      <c r="E96" s="10">
        <f>COUNT(Phases!N144:N177)</f>
        <v>34</v>
      </c>
      <c r="F96" s="9">
        <f>MAX(Phases!K144:K177)</f>
        <v>25</v>
      </c>
      <c r="G96" s="9">
        <f>MIN(Phases!K144:K177)</f>
        <v>0.4</v>
      </c>
      <c r="H96" s="9">
        <f>AVERAGE(Phases!K144:K177)</f>
        <v>8.5323529411764696</v>
      </c>
      <c r="I96" s="87">
        <f>_xlfn.STDEV.P(Phases!K144:K177)</f>
        <v>6.0783957146329204</v>
      </c>
    </row>
    <row r="97" spans="1:9" ht="15.75" x14ac:dyDescent="0.2">
      <c r="A97" s="81" t="s">
        <v>197</v>
      </c>
      <c r="B97" s="7" t="s">
        <v>189</v>
      </c>
      <c r="C97" s="7" t="s">
        <v>178</v>
      </c>
      <c r="D97" s="7" t="s">
        <v>183</v>
      </c>
      <c r="E97" s="10">
        <f>COUNT(Phases!N144:N177)</f>
        <v>34</v>
      </c>
      <c r="F97" s="9">
        <f>MAX(Phases!G144:G177)</f>
        <v>86.6</v>
      </c>
      <c r="G97" s="9">
        <f>MIN(Phases!G144:G177)</f>
        <v>54.3</v>
      </c>
      <c r="H97" s="9">
        <f>AVERAGE(Phases!G144:G177)</f>
        <v>69.720588235294102</v>
      </c>
      <c r="I97" s="87">
        <f>_xlfn.STDEV.P(Phases!G144:G177)</f>
        <v>7.7971631120015594</v>
      </c>
    </row>
    <row r="98" spans="1:9" ht="15.75" x14ac:dyDescent="0.2">
      <c r="A98" s="81" t="s">
        <v>197</v>
      </c>
      <c r="B98" s="7" t="s">
        <v>189</v>
      </c>
      <c r="C98" s="7" t="s">
        <v>179</v>
      </c>
      <c r="D98" s="7" t="s">
        <v>183</v>
      </c>
      <c r="E98" s="10">
        <f>COUNT(Phases!N144:N177)</f>
        <v>34</v>
      </c>
      <c r="F98" s="9">
        <f>MAX(Phases!H144:H177)</f>
        <v>21</v>
      </c>
      <c r="G98" s="9">
        <f>MIN(Phases!H144:H177)</f>
        <v>5.4</v>
      </c>
      <c r="H98" s="9">
        <f>AVERAGE(Phases!H144:H177)</f>
        <v>12.864705882352943</v>
      </c>
      <c r="I98" s="87">
        <f>_xlfn.STDEV.P(Phases!H144:H177)</f>
        <v>3.9171479985962363</v>
      </c>
    </row>
    <row r="99" spans="1:9" ht="15.75" x14ac:dyDescent="0.2">
      <c r="A99" s="81" t="s">
        <v>197</v>
      </c>
      <c r="B99" s="7" t="s">
        <v>189</v>
      </c>
      <c r="C99" s="7" t="s">
        <v>180</v>
      </c>
      <c r="D99" s="7" t="s">
        <v>183</v>
      </c>
      <c r="E99" s="10">
        <f>COUNT(Phases!N144:N177)</f>
        <v>34</v>
      </c>
      <c r="F99" s="9">
        <f>MAX(Phases!I144:I177)</f>
        <v>3.8</v>
      </c>
      <c r="G99" s="9">
        <f>MIN(Phases!I144:I177)</f>
        <v>0</v>
      </c>
      <c r="H99" s="9">
        <f>AVERAGE(Phases!I144:I177)</f>
        <v>0.64323529411764713</v>
      </c>
      <c r="I99" s="87">
        <f>_xlfn.STDEV.P(Phases!I144:I177)</f>
        <v>0.87429877982379911</v>
      </c>
    </row>
    <row r="100" spans="1:9" ht="15.75" x14ac:dyDescent="0.2">
      <c r="A100" s="81" t="s">
        <v>197</v>
      </c>
      <c r="B100" s="7" t="s">
        <v>189</v>
      </c>
      <c r="C100" s="7" t="s">
        <v>186</v>
      </c>
      <c r="D100" s="7" t="s">
        <v>183</v>
      </c>
      <c r="E100" s="10">
        <f>COUNT(Phases!N144:N177)</f>
        <v>34</v>
      </c>
      <c r="F100" s="9">
        <f>MAX(Phases!J144:J177)</f>
        <v>21.6</v>
      </c>
      <c r="G100" s="9">
        <f>MIN(Phases!J144:J177)</f>
        <v>0</v>
      </c>
      <c r="H100" s="9">
        <f>AVERAGE(Phases!J144:J177)</f>
        <v>3.8441176470588232</v>
      </c>
      <c r="I100" s="87">
        <f>_xlfn.STDEV.P(Phases!J144:J177)</f>
        <v>5.6667861613020012</v>
      </c>
    </row>
    <row r="101" spans="1:9" ht="15.75" x14ac:dyDescent="0.2">
      <c r="A101" s="81" t="s">
        <v>197</v>
      </c>
      <c r="B101" s="7" t="s">
        <v>189</v>
      </c>
      <c r="C101" s="7" t="s">
        <v>181</v>
      </c>
      <c r="D101" s="7" t="s">
        <v>183</v>
      </c>
      <c r="E101" s="10">
        <f>COUNT(Phases!N144:N177)</f>
        <v>34</v>
      </c>
      <c r="F101" s="9">
        <f>MAX(Phases!L144:L177)</f>
        <v>9.3000000000000007</v>
      </c>
      <c r="G101" s="9">
        <f>MIN(Phases!L144:L177)</f>
        <v>0</v>
      </c>
      <c r="H101" s="9">
        <f>AVERAGE(Phases!L144:L177)</f>
        <v>1.9805882352941178</v>
      </c>
      <c r="I101" s="87">
        <f>_xlfn.STDEV.P(Phases!L144:L177)</f>
        <v>2.1609011480459484</v>
      </c>
    </row>
    <row r="102" spans="1:9" ht="15.75" x14ac:dyDescent="0.2">
      <c r="A102" s="81" t="s">
        <v>197</v>
      </c>
      <c r="B102" s="7" t="s">
        <v>189</v>
      </c>
      <c r="C102" s="7" t="s">
        <v>182</v>
      </c>
      <c r="D102" s="7" t="s">
        <v>183</v>
      </c>
      <c r="E102" s="10">
        <f>COUNT(Phases!N144:N177)</f>
        <v>34</v>
      </c>
      <c r="F102" s="9">
        <f>MAX(Phases!M144:M177)</f>
        <v>3</v>
      </c>
      <c r="G102" s="9">
        <f>MIN(Phases!M144:M177)</f>
        <v>0</v>
      </c>
      <c r="H102" s="9">
        <f>AVERAGE(Phases!M144:M177)</f>
        <v>0.27941176470588236</v>
      </c>
      <c r="I102" s="87">
        <f>_xlfn.STDEV.P(Phases!M144:M177)</f>
        <v>0.7783010954352495</v>
      </c>
    </row>
    <row r="103" spans="1:9" ht="15.75" x14ac:dyDescent="0.2">
      <c r="A103" s="81"/>
      <c r="B103" s="81"/>
      <c r="C103" s="41"/>
      <c r="D103" s="81"/>
      <c r="E103" s="40"/>
      <c r="F103" s="40"/>
      <c r="G103" s="40"/>
      <c r="H103" s="40"/>
      <c r="I103" s="88"/>
    </row>
    <row r="104" spans="1:9" ht="15.75" x14ac:dyDescent="0.2">
      <c r="A104" s="81" t="s">
        <v>197</v>
      </c>
      <c r="B104" s="7" t="s">
        <v>190</v>
      </c>
      <c r="C104" s="7" t="s">
        <v>172</v>
      </c>
      <c r="D104" s="7" t="s">
        <v>183</v>
      </c>
      <c r="E104" s="10">
        <f>COUNT(Phases!N178:N187)</f>
        <v>10</v>
      </c>
      <c r="F104" s="9">
        <f>MAX(Phases!K178:K187)</f>
        <v>14</v>
      </c>
      <c r="G104" s="9">
        <f>MIN(Phases!K178:K187)</f>
        <v>3.3</v>
      </c>
      <c r="H104" s="9">
        <f>AVERAGE(Phases!K178:K187)</f>
        <v>7.2600000000000007</v>
      </c>
      <c r="I104" s="87">
        <f>_xlfn.STDEV.P(Phases!K178:K187)</f>
        <v>3.4644480079804891</v>
      </c>
    </row>
    <row r="105" spans="1:9" ht="15.75" x14ac:dyDescent="0.2">
      <c r="A105" s="81" t="s">
        <v>197</v>
      </c>
      <c r="B105" s="7" t="s">
        <v>190</v>
      </c>
      <c r="C105" s="7" t="s">
        <v>178</v>
      </c>
      <c r="D105" s="7" t="s">
        <v>183</v>
      </c>
      <c r="E105" s="10">
        <f>COUNT(Phases!N178:N187)</f>
        <v>10</v>
      </c>
      <c r="F105" s="9">
        <f>MAX(Phases!G178:G187)</f>
        <v>87</v>
      </c>
      <c r="G105" s="9">
        <f>MIN(Phases!G178:G187)</f>
        <v>63.7</v>
      </c>
      <c r="H105" s="9">
        <f>AVERAGE(Phases!G178:G187)</f>
        <v>73.13000000000001</v>
      </c>
      <c r="I105" s="87">
        <f>_xlfn.STDEV.P(Phases!G178:G187)</f>
        <v>6.1528936282045379</v>
      </c>
    </row>
    <row r="106" spans="1:9" ht="15.75" x14ac:dyDescent="0.2">
      <c r="A106" s="81" t="s">
        <v>197</v>
      </c>
      <c r="B106" s="7" t="s">
        <v>190</v>
      </c>
      <c r="C106" s="7" t="s">
        <v>179</v>
      </c>
      <c r="D106" s="7" t="s">
        <v>183</v>
      </c>
      <c r="E106" s="10">
        <f>COUNT(Phases!N178:N187)</f>
        <v>10</v>
      </c>
      <c r="F106" s="9">
        <f>MAX(Phases!H178:H187)</f>
        <v>14.2</v>
      </c>
      <c r="G106" s="9">
        <f>MIN(Phases!H178:H187)</f>
        <v>6</v>
      </c>
      <c r="H106" s="9">
        <f>AVERAGE(Phases!H178:H187)</f>
        <v>10.98</v>
      </c>
      <c r="I106" s="87">
        <f>_xlfn.STDEV.P(Phases!H178:H187)</f>
        <v>2.8301236722093983</v>
      </c>
    </row>
    <row r="107" spans="1:9" ht="15.75" x14ac:dyDescent="0.2">
      <c r="A107" s="81" t="s">
        <v>197</v>
      </c>
      <c r="B107" s="7" t="s">
        <v>190</v>
      </c>
      <c r="C107" s="7" t="s">
        <v>180</v>
      </c>
      <c r="D107" s="7" t="s">
        <v>183</v>
      </c>
      <c r="E107" s="10">
        <f>COUNT(Phases!N178:N187)</f>
        <v>10</v>
      </c>
      <c r="F107" s="9">
        <f>MAX(Phases!I178:I187)</f>
        <v>1.9</v>
      </c>
      <c r="G107" s="9">
        <f>MIN(Phases!I178:I187)</f>
        <v>0</v>
      </c>
      <c r="H107" s="9">
        <f>AVERAGE(Phases!I178:I187)</f>
        <v>0.55400000000000005</v>
      </c>
      <c r="I107" s="87">
        <f>_xlfn.STDEV.P(Phases!I178:I187)</f>
        <v>0.62400641022348491</v>
      </c>
    </row>
    <row r="108" spans="1:9" ht="15.75" x14ac:dyDescent="0.2">
      <c r="A108" s="81" t="s">
        <v>197</v>
      </c>
      <c r="B108" s="7" t="s">
        <v>190</v>
      </c>
      <c r="C108" s="7" t="s">
        <v>186</v>
      </c>
      <c r="D108" s="7" t="s">
        <v>183</v>
      </c>
      <c r="E108" s="10">
        <f>COUNT(Phases!N178:N187)</f>
        <v>10</v>
      </c>
      <c r="F108" s="9">
        <f>MAX(Phases!J178:J187)</f>
        <v>13.5</v>
      </c>
      <c r="G108" s="9">
        <f>MIN(Phases!J178:J187)</f>
        <v>0</v>
      </c>
      <c r="H108" s="9">
        <f>AVERAGE(Phases!J178:J187)</f>
        <v>3.69</v>
      </c>
      <c r="I108" s="87">
        <f>_xlfn.STDEV.P(Phases!J178:J187)</f>
        <v>4.4464480206115082</v>
      </c>
    </row>
    <row r="109" spans="1:9" ht="15.75" x14ac:dyDescent="0.2">
      <c r="A109" s="81" t="s">
        <v>197</v>
      </c>
      <c r="B109" s="7" t="s">
        <v>190</v>
      </c>
      <c r="C109" s="7" t="s">
        <v>181</v>
      </c>
      <c r="D109" s="7" t="s">
        <v>183</v>
      </c>
      <c r="E109" s="10">
        <f>COUNT(Phases!N178:N187)</f>
        <v>10</v>
      </c>
      <c r="F109" s="9">
        <f>MAX(Phases!L178:L187)</f>
        <v>6.8</v>
      </c>
      <c r="G109" s="9">
        <f>MIN(Phases!L178:L187)</f>
        <v>0</v>
      </c>
      <c r="H109" s="9">
        <f>AVERAGE(Phases!L178:L187)</f>
        <v>1.8799999999999997</v>
      </c>
      <c r="I109" s="87">
        <f>_xlfn.STDEV.P(Phases!L178:L187)</f>
        <v>1.996897593768894</v>
      </c>
    </row>
    <row r="110" spans="1:9" ht="15.75" x14ac:dyDescent="0.2">
      <c r="A110" s="81" t="s">
        <v>197</v>
      </c>
      <c r="B110" s="7" t="s">
        <v>190</v>
      </c>
      <c r="C110" s="7" t="s">
        <v>182</v>
      </c>
      <c r="D110" s="7" t="s">
        <v>183</v>
      </c>
      <c r="E110" s="10">
        <f>COUNT(Phases!N178:N187)</f>
        <v>10</v>
      </c>
      <c r="F110" s="9">
        <f>MAX(Phases!M178:M187)</f>
        <v>0</v>
      </c>
      <c r="G110" s="9">
        <f>MIN(Phases!M178:M187)</f>
        <v>0</v>
      </c>
      <c r="H110" s="9">
        <f>AVERAGE(Phases!M178:M187)</f>
        <v>0</v>
      </c>
      <c r="I110" s="87">
        <f>_xlfn.STDEV.P(Phases!M178:M187)</f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42"/>
  <sheetViews>
    <sheetView zoomScale="90" zoomScaleNormal="90" workbookViewId="0">
      <pane ySplit="1" topLeftCell="A5" activePane="bottomLeft" state="frozen"/>
      <selection pane="bottomLeft" activeCell="K35" sqref="K35"/>
    </sheetView>
  </sheetViews>
  <sheetFormatPr defaultColWidth="10.77734375" defaultRowHeight="15.75" x14ac:dyDescent="0.2"/>
  <cols>
    <col min="1" max="1" width="15.21875" style="4" customWidth="1"/>
    <col min="2" max="2" width="5.77734375" style="10" customWidth="1"/>
    <col min="3" max="3" width="6.77734375" style="4" customWidth="1"/>
    <col min="4" max="4" width="6.21875" style="4" customWidth="1"/>
    <col min="5" max="5" width="10.77734375" style="4"/>
    <col min="6" max="6" width="7" style="4" customWidth="1"/>
    <col min="7" max="8" width="6.44140625" style="9" customWidth="1"/>
    <col min="9" max="9" width="7.109375" style="9" customWidth="1"/>
    <col min="10" max="10" width="6.44140625" style="9" customWidth="1"/>
    <col min="11" max="11" width="9" style="9" customWidth="1"/>
    <col min="12" max="12" width="7" style="9" customWidth="1"/>
    <col min="13" max="13" width="5.44140625" style="9" customWidth="1"/>
    <col min="14" max="14" width="5.5546875" style="4" customWidth="1"/>
    <col min="15" max="15" width="4.21875" style="18" customWidth="1"/>
    <col min="16" max="16384" width="10.77734375" style="4"/>
  </cols>
  <sheetData>
    <row r="1" spans="1:18" ht="31.5" x14ac:dyDescent="0.2">
      <c r="A1" s="1" t="s">
        <v>94</v>
      </c>
      <c r="B1" s="21" t="s">
        <v>95</v>
      </c>
      <c r="C1" s="2" t="s">
        <v>96</v>
      </c>
      <c r="D1" s="2" t="s">
        <v>129</v>
      </c>
      <c r="E1" s="2" t="s">
        <v>0</v>
      </c>
      <c r="F1" s="3" t="s">
        <v>131</v>
      </c>
      <c r="G1" s="13" t="s">
        <v>159</v>
      </c>
      <c r="H1" s="13" t="s">
        <v>160</v>
      </c>
      <c r="I1" s="13" t="s">
        <v>161</v>
      </c>
      <c r="J1" s="13" t="s">
        <v>162</v>
      </c>
      <c r="K1" s="13" t="s">
        <v>166</v>
      </c>
      <c r="L1" s="13" t="s">
        <v>163</v>
      </c>
      <c r="M1" s="13" t="s">
        <v>164</v>
      </c>
      <c r="N1" s="8" t="s">
        <v>157</v>
      </c>
      <c r="O1" s="17" t="s">
        <v>165</v>
      </c>
    </row>
    <row r="2" spans="1:18" x14ac:dyDescent="0.2">
      <c r="A2" s="42" t="s">
        <v>106</v>
      </c>
      <c r="B2" s="10" t="s">
        <v>97</v>
      </c>
      <c r="C2" s="43"/>
      <c r="D2" s="43">
        <v>59</v>
      </c>
      <c r="E2" s="44" t="s">
        <v>114</v>
      </c>
      <c r="F2" s="43" t="s">
        <v>26</v>
      </c>
      <c r="K2" s="9">
        <v>77</v>
      </c>
      <c r="N2" s="14">
        <f t="shared" ref="N2:N65" si="0">SUM(G2:M2)</f>
        <v>77</v>
      </c>
      <c r="O2" s="45">
        <v>77</v>
      </c>
    </row>
    <row r="3" spans="1:18" x14ac:dyDescent="0.2">
      <c r="A3" s="42" t="s">
        <v>106</v>
      </c>
      <c r="B3" s="10" t="s">
        <v>97</v>
      </c>
      <c r="C3" s="43"/>
      <c r="D3" s="43">
        <v>54</v>
      </c>
      <c r="E3" s="44" t="s">
        <v>113</v>
      </c>
      <c r="F3" s="43" t="s">
        <v>26</v>
      </c>
      <c r="K3" s="9">
        <v>42</v>
      </c>
      <c r="N3" s="14">
        <f t="shared" si="0"/>
        <v>42</v>
      </c>
      <c r="O3" s="45">
        <v>42</v>
      </c>
    </row>
    <row r="4" spans="1:18" x14ac:dyDescent="0.2">
      <c r="A4" s="46" t="s">
        <v>42</v>
      </c>
      <c r="B4" s="47" t="s">
        <v>97</v>
      </c>
      <c r="C4" s="48"/>
      <c r="D4" s="48">
        <v>31</v>
      </c>
      <c r="E4" s="48" t="s">
        <v>118</v>
      </c>
      <c r="F4" s="48" t="s">
        <v>20</v>
      </c>
      <c r="G4" s="23"/>
      <c r="H4" s="23"/>
      <c r="I4" s="23"/>
      <c r="J4" s="23"/>
      <c r="K4" s="28">
        <v>27.8</v>
      </c>
      <c r="L4" s="23"/>
      <c r="M4" s="23"/>
      <c r="N4" s="29">
        <f t="shared" si="0"/>
        <v>27.8</v>
      </c>
      <c r="O4" s="49" t="s">
        <v>132</v>
      </c>
    </row>
    <row r="5" spans="1:18" x14ac:dyDescent="0.2">
      <c r="A5" s="50" t="s">
        <v>42</v>
      </c>
      <c r="B5" s="40" t="s">
        <v>97</v>
      </c>
      <c r="C5" s="51"/>
      <c r="D5" s="51">
        <v>40</v>
      </c>
      <c r="E5" s="52" t="s">
        <v>115</v>
      </c>
      <c r="F5" s="51" t="s">
        <v>20</v>
      </c>
      <c r="G5" s="24"/>
      <c r="H5" s="24"/>
      <c r="I5" s="24"/>
      <c r="J5" s="24"/>
      <c r="K5" s="25">
        <v>13.3</v>
      </c>
      <c r="L5" s="24"/>
      <c r="M5" s="24"/>
      <c r="N5" s="30">
        <f t="shared" si="0"/>
        <v>13.3</v>
      </c>
      <c r="O5" s="53" t="s">
        <v>134</v>
      </c>
    </row>
    <row r="6" spans="1:18" x14ac:dyDescent="0.2">
      <c r="A6" s="50" t="s">
        <v>42</v>
      </c>
      <c r="B6" s="40" t="s">
        <v>97</v>
      </c>
      <c r="C6" s="51"/>
      <c r="D6" s="51">
        <v>41</v>
      </c>
      <c r="E6" s="52" t="s">
        <v>112</v>
      </c>
      <c r="F6" s="51" t="s">
        <v>20</v>
      </c>
      <c r="G6" s="24"/>
      <c r="H6" s="24"/>
      <c r="I6" s="24"/>
      <c r="J6" s="24"/>
      <c r="K6" s="25">
        <v>17.3</v>
      </c>
      <c r="L6" s="24"/>
      <c r="M6" s="24"/>
      <c r="N6" s="30">
        <f t="shared" si="0"/>
        <v>17.3</v>
      </c>
      <c r="O6" s="53" t="s">
        <v>140</v>
      </c>
    </row>
    <row r="7" spans="1:18" x14ac:dyDescent="0.2">
      <c r="A7" s="50" t="s">
        <v>42</v>
      </c>
      <c r="B7" s="40" t="s">
        <v>97</v>
      </c>
      <c r="C7" s="51"/>
      <c r="D7" s="51">
        <v>42</v>
      </c>
      <c r="E7" s="52" t="s">
        <v>112</v>
      </c>
      <c r="F7" s="51" t="s">
        <v>20</v>
      </c>
      <c r="G7" s="24"/>
      <c r="H7" s="24"/>
      <c r="I7" s="24"/>
      <c r="J7" s="24"/>
      <c r="K7" s="25">
        <v>11.9</v>
      </c>
      <c r="L7" s="24"/>
      <c r="M7" s="24"/>
      <c r="N7" s="30">
        <f t="shared" si="0"/>
        <v>11.9</v>
      </c>
      <c r="O7" s="53" t="s">
        <v>141</v>
      </c>
    </row>
    <row r="8" spans="1:18" x14ac:dyDescent="0.2">
      <c r="A8" s="50" t="s">
        <v>42</v>
      </c>
      <c r="B8" s="40" t="s">
        <v>97</v>
      </c>
      <c r="C8" s="51"/>
      <c r="D8" s="51">
        <v>43</v>
      </c>
      <c r="E8" s="52" t="s">
        <v>112</v>
      </c>
      <c r="F8" s="51" t="s">
        <v>20</v>
      </c>
      <c r="G8" s="24"/>
      <c r="H8" s="24"/>
      <c r="I8" s="24"/>
      <c r="J8" s="24"/>
      <c r="K8" s="25">
        <v>32.5</v>
      </c>
      <c r="L8" s="24"/>
      <c r="M8" s="24"/>
      <c r="N8" s="30">
        <f t="shared" si="0"/>
        <v>32.5</v>
      </c>
      <c r="O8" s="53" t="s">
        <v>142</v>
      </c>
    </row>
    <row r="9" spans="1:18" x14ac:dyDescent="0.2">
      <c r="A9" s="50" t="s">
        <v>42</v>
      </c>
      <c r="B9" s="40" t="s">
        <v>97</v>
      </c>
      <c r="C9" s="51"/>
      <c r="D9" s="51">
        <v>45</v>
      </c>
      <c r="E9" s="52" t="s">
        <v>112</v>
      </c>
      <c r="F9" s="51" t="s">
        <v>20</v>
      </c>
      <c r="G9" s="24"/>
      <c r="H9" s="24"/>
      <c r="I9" s="24"/>
      <c r="J9" s="24"/>
      <c r="K9" s="25">
        <v>6.7</v>
      </c>
      <c r="L9" s="24"/>
      <c r="M9" s="24"/>
      <c r="N9" s="30">
        <f t="shared" si="0"/>
        <v>6.7</v>
      </c>
      <c r="O9" s="53" t="s">
        <v>143</v>
      </c>
      <c r="P9" s="4">
        <f>COUNT(N2:N9)</f>
        <v>8</v>
      </c>
    </row>
    <row r="10" spans="1:18" x14ac:dyDescent="0.2">
      <c r="A10" s="50" t="s">
        <v>42</v>
      </c>
      <c r="B10" s="40" t="s">
        <v>97</v>
      </c>
      <c r="C10" s="51"/>
      <c r="D10" s="51">
        <v>33</v>
      </c>
      <c r="E10" s="51" t="s">
        <v>3</v>
      </c>
      <c r="F10" s="51" t="s">
        <v>43</v>
      </c>
      <c r="G10" s="24"/>
      <c r="H10" s="24"/>
      <c r="I10" s="24"/>
      <c r="J10" s="24"/>
      <c r="K10" s="25">
        <v>27.5</v>
      </c>
      <c r="L10" s="24"/>
      <c r="M10" s="24"/>
      <c r="N10" s="30">
        <f t="shared" si="0"/>
        <v>27.5</v>
      </c>
      <c r="O10" s="54" t="s">
        <v>167</v>
      </c>
      <c r="R10" s="4">
        <v>1</v>
      </c>
    </row>
    <row r="11" spans="1:18" x14ac:dyDescent="0.2">
      <c r="A11" s="50" t="s">
        <v>42</v>
      </c>
      <c r="B11" s="40" t="s">
        <v>97</v>
      </c>
      <c r="C11" s="51"/>
      <c r="D11" s="51">
        <v>27</v>
      </c>
      <c r="E11" s="51" t="s">
        <v>111</v>
      </c>
      <c r="F11" s="51" t="s">
        <v>2</v>
      </c>
      <c r="G11" s="24">
        <v>44</v>
      </c>
      <c r="H11" s="24">
        <v>9.1</v>
      </c>
      <c r="I11" s="24">
        <v>0.01</v>
      </c>
      <c r="J11" s="24">
        <v>0</v>
      </c>
      <c r="K11" s="24">
        <v>39.299999999999997</v>
      </c>
      <c r="L11" s="24">
        <v>2.5</v>
      </c>
      <c r="M11" s="24"/>
      <c r="N11" s="30">
        <f t="shared" si="0"/>
        <v>94.91</v>
      </c>
      <c r="O11" s="53">
        <v>39.299999999999997</v>
      </c>
      <c r="Q11" s="4">
        <v>1</v>
      </c>
    </row>
    <row r="12" spans="1:18" x14ac:dyDescent="0.2">
      <c r="A12" s="50" t="s">
        <v>42</v>
      </c>
      <c r="B12" s="40" t="s">
        <v>97</v>
      </c>
      <c r="C12" s="51"/>
      <c r="D12" s="51">
        <v>34</v>
      </c>
      <c r="E12" s="51" t="s">
        <v>110</v>
      </c>
      <c r="F12" s="51" t="s">
        <v>20</v>
      </c>
      <c r="G12" s="24"/>
      <c r="H12" s="24"/>
      <c r="I12" s="24"/>
      <c r="J12" s="24"/>
      <c r="K12" s="24">
        <v>33.700000000000003</v>
      </c>
      <c r="L12" s="24"/>
      <c r="M12" s="24"/>
      <c r="N12" s="30">
        <f t="shared" si="0"/>
        <v>33.700000000000003</v>
      </c>
      <c r="O12" s="53" t="s">
        <v>144</v>
      </c>
    </row>
    <row r="13" spans="1:18" x14ac:dyDescent="0.2">
      <c r="A13" s="50" t="s">
        <v>42</v>
      </c>
      <c r="B13" s="40" t="s">
        <v>97</v>
      </c>
      <c r="C13" s="51"/>
      <c r="D13" s="51">
        <v>35</v>
      </c>
      <c r="E13" s="51" t="s">
        <v>110</v>
      </c>
      <c r="F13" s="51" t="s">
        <v>26</v>
      </c>
      <c r="G13" s="24"/>
      <c r="H13" s="24"/>
      <c r="I13" s="24"/>
      <c r="J13" s="24"/>
      <c r="K13" s="24">
        <v>57</v>
      </c>
      <c r="L13" s="24"/>
      <c r="M13" s="24"/>
      <c r="N13" s="30">
        <f t="shared" si="0"/>
        <v>57</v>
      </c>
      <c r="O13" s="53">
        <v>57</v>
      </c>
    </row>
    <row r="14" spans="1:18" x14ac:dyDescent="0.2">
      <c r="A14" s="55" t="s">
        <v>42</v>
      </c>
      <c r="B14" s="56" t="s">
        <v>97</v>
      </c>
      <c r="C14" s="57"/>
      <c r="D14" s="57">
        <v>36</v>
      </c>
      <c r="E14" s="57" t="s">
        <v>110</v>
      </c>
      <c r="F14" s="57" t="s">
        <v>20</v>
      </c>
      <c r="G14" s="26"/>
      <c r="H14" s="26"/>
      <c r="I14" s="26"/>
      <c r="J14" s="26"/>
      <c r="K14" s="26">
        <v>22.4</v>
      </c>
      <c r="L14" s="26"/>
      <c r="M14" s="26"/>
      <c r="N14" s="31">
        <f t="shared" si="0"/>
        <v>22.4</v>
      </c>
      <c r="O14" s="58" t="s">
        <v>145</v>
      </c>
    </row>
    <row r="15" spans="1:18" x14ac:dyDescent="0.2">
      <c r="A15" s="46" t="s">
        <v>42</v>
      </c>
      <c r="B15" s="47" t="s">
        <v>98</v>
      </c>
      <c r="C15" s="48"/>
      <c r="D15" s="48">
        <v>65</v>
      </c>
      <c r="E15" s="59" t="s">
        <v>115</v>
      </c>
      <c r="F15" s="48" t="s">
        <v>26</v>
      </c>
      <c r="G15" s="23"/>
      <c r="H15" s="23"/>
      <c r="I15" s="23"/>
      <c r="J15" s="23"/>
      <c r="K15" s="23">
        <v>24</v>
      </c>
      <c r="L15" s="23"/>
      <c r="M15" s="23"/>
      <c r="N15" s="29">
        <f t="shared" si="0"/>
        <v>24</v>
      </c>
      <c r="O15" s="49">
        <v>24</v>
      </c>
    </row>
    <row r="16" spans="1:18" x14ac:dyDescent="0.2">
      <c r="A16" s="50" t="s">
        <v>42</v>
      </c>
      <c r="B16" s="40" t="s">
        <v>98</v>
      </c>
      <c r="C16" s="51"/>
      <c r="D16" s="51">
        <v>76</v>
      </c>
      <c r="E16" s="52" t="s">
        <v>112</v>
      </c>
      <c r="F16" s="51" t="s">
        <v>26</v>
      </c>
      <c r="G16" s="24"/>
      <c r="H16" s="24"/>
      <c r="I16" s="24"/>
      <c r="J16" s="24"/>
      <c r="K16" s="24">
        <v>24</v>
      </c>
      <c r="L16" s="24"/>
      <c r="M16" s="24"/>
      <c r="N16" s="30">
        <f t="shared" si="0"/>
        <v>24</v>
      </c>
      <c r="O16" s="53">
        <v>24</v>
      </c>
    </row>
    <row r="17" spans="1:18" x14ac:dyDescent="0.2">
      <c r="A17" s="50" t="s">
        <v>42</v>
      </c>
      <c r="B17" s="40" t="s">
        <v>98</v>
      </c>
      <c r="C17" s="51"/>
      <c r="D17" s="51">
        <v>89</v>
      </c>
      <c r="E17" s="52" t="s">
        <v>112</v>
      </c>
      <c r="F17" s="51" t="s">
        <v>26</v>
      </c>
      <c r="G17" s="24"/>
      <c r="H17" s="24"/>
      <c r="I17" s="24"/>
      <c r="J17" s="24"/>
      <c r="K17" s="24">
        <v>11</v>
      </c>
      <c r="L17" s="24"/>
      <c r="M17" s="24"/>
      <c r="N17" s="30">
        <f t="shared" si="0"/>
        <v>11</v>
      </c>
      <c r="O17" s="53">
        <v>11</v>
      </c>
    </row>
    <row r="18" spans="1:18" x14ac:dyDescent="0.2">
      <c r="A18" s="50" t="s">
        <v>42</v>
      </c>
      <c r="B18" s="40" t="s">
        <v>98</v>
      </c>
      <c r="C18" s="51"/>
      <c r="D18" s="51">
        <v>68</v>
      </c>
      <c r="E18" s="52" t="s">
        <v>112</v>
      </c>
      <c r="F18" s="51" t="s">
        <v>193</v>
      </c>
      <c r="G18" s="24"/>
      <c r="H18" s="24"/>
      <c r="I18" s="24"/>
      <c r="J18" s="24"/>
      <c r="K18" s="25">
        <v>0</v>
      </c>
      <c r="L18" s="24"/>
      <c r="M18" s="24"/>
      <c r="N18" s="30">
        <f t="shared" si="0"/>
        <v>0</v>
      </c>
      <c r="O18" s="53" t="s">
        <v>1</v>
      </c>
    </row>
    <row r="19" spans="1:18" x14ac:dyDescent="0.2">
      <c r="A19" s="50" t="s">
        <v>42</v>
      </c>
      <c r="B19" s="40" t="s">
        <v>98</v>
      </c>
      <c r="C19" s="51"/>
      <c r="D19" s="51">
        <v>93</v>
      </c>
      <c r="E19" s="52" t="s">
        <v>116</v>
      </c>
      <c r="F19" s="51" t="s">
        <v>193</v>
      </c>
      <c r="G19" s="24"/>
      <c r="H19" s="24"/>
      <c r="I19" s="24"/>
      <c r="J19" s="24"/>
      <c r="K19" s="25">
        <v>0</v>
      </c>
      <c r="L19" s="24"/>
      <c r="M19" s="24"/>
      <c r="N19" s="30">
        <f t="shared" si="0"/>
        <v>0</v>
      </c>
      <c r="O19" s="53" t="s">
        <v>1</v>
      </c>
    </row>
    <row r="20" spans="1:18" x14ac:dyDescent="0.2">
      <c r="A20" s="50" t="s">
        <v>42</v>
      </c>
      <c r="B20" s="40" t="s">
        <v>98</v>
      </c>
      <c r="C20" s="51"/>
      <c r="D20" s="51">
        <v>116</v>
      </c>
      <c r="E20" s="52" t="s">
        <v>118</v>
      </c>
      <c r="F20" s="51" t="s">
        <v>20</v>
      </c>
      <c r="G20" s="24"/>
      <c r="H20" s="24"/>
      <c r="I20" s="24"/>
      <c r="J20" s="24"/>
      <c r="K20" s="25">
        <v>6.8</v>
      </c>
      <c r="L20" s="24"/>
      <c r="M20" s="24"/>
      <c r="N20" s="30">
        <f t="shared" si="0"/>
        <v>6.8</v>
      </c>
      <c r="O20" s="53" t="s">
        <v>133</v>
      </c>
    </row>
    <row r="21" spans="1:18" x14ac:dyDescent="0.2">
      <c r="A21" s="50" t="s">
        <v>42</v>
      </c>
      <c r="B21" s="40" t="s">
        <v>98</v>
      </c>
      <c r="C21" s="51"/>
      <c r="D21" s="51">
        <v>60</v>
      </c>
      <c r="E21" s="52" t="s">
        <v>115</v>
      </c>
      <c r="F21" s="51" t="s">
        <v>20</v>
      </c>
      <c r="G21" s="24"/>
      <c r="H21" s="24"/>
      <c r="I21" s="24"/>
      <c r="J21" s="24"/>
      <c r="K21" s="25">
        <v>10.7</v>
      </c>
      <c r="L21" s="24"/>
      <c r="M21" s="24"/>
      <c r="N21" s="30">
        <f t="shared" si="0"/>
        <v>10.7</v>
      </c>
      <c r="O21" s="53" t="s">
        <v>135</v>
      </c>
    </row>
    <row r="22" spans="1:18" x14ac:dyDescent="0.2">
      <c r="A22" s="50" t="s">
        <v>42</v>
      </c>
      <c r="B22" s="40" t="s">
        <v>98</v>
      </c>
      <c r="C22" s="51"/>
      <c r="D22" s="51">
        <v>63</v>
      </c>
      <c r="E22" s="52" t="s">
        <v>115</v>
      </c>
      <c r="F22" s="51" t="s">
        <v>20</v>
      </c>
      <c r="G22" s="24"/>
      <c r="H22" s="24"/>
      <c r="I22" s="24"/>
      <c r="J22" s="24"/>
      <c r="K22" s="25">
        <v>16.399999999999999</v>
      </c>
      <c r="L22" s="24"/>
      <c r="M22" s="24"/>
      <c r="N22" s="30">
        <f t="shared" si="0"/>
        <v>16.399999999999999</v>
      </c>
      <c r="O22" s="53" t="s">
        <v>136</v>
      </c>
    </row>
    <row r="23" spans="1:18" x14ac:dyDescent="0.2">
      <c r="A23" s="50" t="s">
        <v>42</v>
      </c>
      <c r="B23" s="40" t="s">
        <v>98</v>
      </c>
      <c r="C23" s="51"/>
      <c r="D23" s="51">
        <v>64</v>
      </c>
      <c r="E23" s="52" t="s">
        <v>115</v>
      </c>
      <c r="F23" s="51" t="s">
        <v>20</v>
      </c>
      <c r="G23" s="24"/>
      <c r="H23" s="24"/>
      <c r="I23" s="24"/>
      <c r="J23" s="24"/>
      <c r="K23" s="25">
        <v>5.6</v>
      </c>
      <c r="L23" s="24"/>
      <c r="M23" s="24"/>
      <c r="N23" s="30">
        <f t="shared" si="0"/>
        <v>5.6</v>
      </c>
      <c r="O23" s="53" t="s">
        <v>137</v>
      </c>
    </row>
    <row r="24" spans="1:18" x14ac:dyDescent="0.2">
      <c r="A24" s="50" t="s">
        <v>42</v>
      </c>
      <c r="B24" s="40" t="s">
        <v>98</v>
      </c>
      <c r="C24" s="51"/>
      <c r="D24" s="51" t="s">
        <v>4</v>
      </c>
      <c r="E24" s="52" t="s">
        <v>115</v>
      </c>
      <c r="F24" s="51" t="s">
        <v>20</v>
      </c>
      <c r="G24" s="24"/>
      <c r="H24" s="24"/>
      <c r="I24" s="24"/>
      <c r="J24" s="24"/>
      <c r="K24" s="25">
        <v>21.8</v>
      </c>
      <c r="L24" s="24"/>
      <c r="M24" s="24"/>
      <c r="N24" s="30">
        <f t="shared" si="0"/>
        <v>21.8</v>
      </c>
      <c r="O24" s="53" t="s">
        <v>138</v>
      </c>
    </row>
    <row r="25" spans="1:18" x14ac:dyDescent="0.2">
      <c r="A25" s="55" t="s">
        <v>42</v>
      </c>
      <c r="B25" s="56" t="s">
        <v>98</v>
      </c>
      <c r="C25" s="57"/>
      <c r="D25" s="57">
        <v>66</v>
      </c>
      <c r="E25" s="60" t="s">
        <v>115</v>
      </c>
      <c r="F25" s="57" t="s">
        <v>20</v>
      </c>
      <c r="G25" s="26"/>
      <c r="H25" s="26"/>
      <c r="I25" s="26"/>
      <c r="J25" s="26"/>
      <c r="K25" s="27">
        <v>15.7</v>
      </c>
      <c r="L25" s="26"/>
      <c r="M25" s="26"/>
      <c r="N25" s="31">
        <f t="shared" si="0"/>
        <v>15.7</v>
      </c>
      <c r="O25" s="58" t="s">
        <v>139</v>
      </c>
      <c r="P25" s="4">
        <f>COUNT(N12:N25)</f>
        <v>14</v>
      </c>
    </row>
    <row r="26" spans="1:18" x14ac:dyDescent="0.2">
      <c r="A26" s="46" t="s">
        <v>42</v>
      </c>
      <c r="B26" s="47" t="s">
        <v>98</v>
      </c>
      <c r="C26" s="48"/>
      <c r="D26" s="48" t="s">
        <v>10</v>
      </c>
      <c r="E26" s="59" t="s">
        <v>116</v>
      </c>
      <c r="F26" s="48" t="s">
        <v>194</v>
      </c>
      <c r="G26" s="23">
        <v>0</v>
      </c>
      <c r="H26" s="23">
        <v>0</v>
      </c>
      <c r="I26" s="23">
        <v>0</v>
      </c>
      <c r="J26" s="23">
        <v>0</v>
      </c>
      <c r="K26" s="23">
        <v>15</v>
      </c>
      <c r="L26" s="23">
        <v>0</v>
      </c>
      <c r="M26" s="23">
        <v>0</v>
      </c>
      <c r="N26" s="29">
        <f t="shared" si="0"/>
        <v>15</v>
      </c>
      <c r="O26" s="61">
        <v>40</v>
      </c>
    </row>
    <row r="27" spans="1:18" x14ac:dyDescent="0.2">
      <c r="A27" s="50" t="s">
        <v>42</v>
      </c>
      <c r="B27" s="40" t="s">
        <v>98</v>
      </c>
      <c r="C27" s="51"/>
      <c r="D27" s="51">
        <v>112</v>
      </c>
      <c r="E27" s="52" t="s">
        <v>117</v>
      </c>
      <c r="F27" s="51" t="s">
        <v>43</v>
      </c>
      <c r="G27" s="24">
        <v>0</v>
      </c>
      <c r="H27" s="24">
        <v>0</v>
      </c>
      <c r="I27" s="24">
        <v>0</v>
      </c>
      <c r="J27" s="24">
        <v>0</v>
      </c>
      <c r="K27" s="25">
        <v>27.5</v>
      </c>
      <c r="L27" s="24">
        <v>0</v>
      </c>
      <c r="M27" s="24">
        <v>0</v>
      </c>
      <c r="N27" s="30">
        <f t="shared" si="0"/>
        <v>27.5</v>
      </c>
      <c r="O27" s="62">
        <v>15</v>
      </c>
    </row>
    <row r="28" spans="1:18" x14ac:dyDescent="0.2">
      <c r="A28" s="50" t="s">
        <v>42</v>
      </c>
      <c r="B28" s="40" t="s">
        <v>98</v>
      </c>
      <c r="C28" s="51"/>
      <c r="D28" s="51" t="s">
        <v>5</v>
      </c>
      <c r="E28" s="52" t="s">
        <v>112</v>
      </c>
      <c r="F28" s="51" t="s">
        <v>194</v>
      </c>
      <c r="G28" s="24">
        <v>0</v>
      </c>
      <c r="H28" s="24">
        <v>0</v>
      </c>
      <c r="I28" s="24">
        <v>0</v>
      </c>
      <c r="J28" s="24">
        <v>0</v>
      </c>
      <c r="K28" s="24">
        <v>40</v>
      </c>
      <c r="L28" s="24">
        <v>0</v>
      </c>
      <c r="M28" s="24">
        <v>0</v>
      </c>
      <c r="N28" s="30">
        <f t="shared" si="0"/>
        <v>40</v>
      </c>
      <c r="O28" s="62">
        <v>4</v>
      </c>
      <c r="R28" s="4">
        <f>COUNT(N26:N28)</f>
        <v>3</v>
      </c>
    </row>
    <row r="29" spans="1:18" x14ac:dyDescent="0.2">
      <c r="A29" s="46" t="s">
        <v>42</v>
      </c>
      <c r="B29" s="47" t="s">
        <v>98</v>
      </c>
      <c r="C29" s="48"/>
      <c r="D29" s="48">
        <v>110</v>
      </c>
      <c r="E29" s="59" t="s">
        <v>117</v>
      </c>
      <c r="F29" s="48" t="s">
        <v>2</v>
      </c>
      <c r="G29" s="23">
        <v>83</v>
      </c>
      <c r="H29" s="23">
        <v>4.3</v>
      </c>
      <c r="I29" s="23">
        <v>0.2</v>
      </c>
      <c r="J29" s="23">
        <v>0</v>
      </c>
      <c r="K29" s="23">
        <v>7.4</v>
      </c>
      <c r="L29" s="23">
        <v>0</v>
      </c>
      <c r="M29" s="23">
        <v>0</v>
      </c>
      <c r="N29" s="29">
        <f t="shared" si="0"/>
        <v>94.9</v>
      </c>
      <c r="O29" s="49">
        <v>17</v>
      </c>
    </row>
    <row r="30" spans="1:18" x14ac:dyDescent="0.2">
      <c r="A30" s="50" t="s">
        <v>42</v>
      </c>
      <c r="B30" s="40" t="s">
        <v>98</v>
      </c>
      <c r="C30" s="51"/>
      <c r="D30" s="51">
        <v>117</v>
      </c>
      <c r="E30" s="52" t="s">
        <v>119</v>
      </c>
      <c r="F30" s="51" t="s">
        <v>2</v>
      </c>
      <c r="G30" s="24">
        <v>82</v>
      </c>
      <c r="H30" s="24">
        <v>4.0999999999999996</v>
      </c>
      <c r="I30" s="24">
        <v>0</v>
      </c>
      <c r="J30" s="24">
        <v>5.9</v>
      </c>
      <c r="K30" s="24">
        <v>3</v>
      </c>
      <c r="L30" s="24">
        <v>0</v>
      </c>
      <c r="M30" s="24">
        <v>0</v>
      </c>
      <c r="N30" s="30">
        <f t="shared" si="0"/>
        <v>95</v>
      </c>
      <c r="O30" s="53">
        <v>10</v>
      </c>
    </row>
    <row r="31" spans="1:18" x14ac:dyDescent="0.2">
      <c r="A31" s="50" t="s">
        <v>42</v>
      </c>
      <c r="B31" s="40" t="s">
        <v>98</v>
      </c>
      <c r="C31" s="51"/>
      <c r="D31" s="51">
        <v>79</v>
      </c>
      <c r="E31" s="52" t="s">
        <v>112</v>
      </c>
      <c r="F31" s="51" t="s">
        <v>2</v>
      </c>
      <c r="G31" s="24">
        <v>45.8</v>
      </c>
      <c r="H31" s="24">
        <v>4.7</v>
      </c>
      <c r="I31" s="24">
        <v>0.72</v>
      </c>
      <c r="J31" s="24">
        <v>7.4</v>
      </c>
      <c r="K31" s="24">
        <v>7.3</v>
      </c>
      <c r="L31" s="24">
        <v>29.1</v>
      </c>
      <c r="M31" s="24">
        <v>0</v>
      </c>
      <c r="N31" s="30">
        <f t="shared" si="0"/>
        <v>95.02000000000001</v>
      </c>
      <c r="O31" s="53">
        <v>11</v>
      </c>
    </row>
    <row r="32" spans="1:18" x14ac:dyDescent="0.2">
      <c r="A32" s="50" t="s">
        <v>42</v>
      </c>
      <c r="B32" s="40" t="s">
        <v>98</v>
      </c>
      <c r="C32" s="51"/>
      <c r="D32" s="51">
        <v>69</v>
      </c>
      <c r="E32" s="52" t="s">
        <v>112</v>
      </c>
      <c r="F32" s="51" t="s">
        <v>2</v>
      </c>
      <c r="G32" s="24">
        <v>41.5</v>
      </c>
      <c r="H32" s="24">
        <v>6.5</v>
      </c>
      <c r="I32" s="24">
        <v>0.13</v>
      </c>
      <c r="J32" s="24">
        <v>2.7</v>
      </c>
      <c r="K32" s="24">
        <v>44.2</v>
      </c>
      <c r="L32" s="24">
        <v>0</v>
      </c>
      <c r="M32" s="24">
        <v>0</v>
      </c>
      <c r="N32" s="30">
        <f t="shared" si="0"/>
        <v>95.03</v>
      </c>
      <c r="O32" s="53">
        <v>6.5</v>
      </c>
    </row>
    <row r="33" spans="1:17" x14ac:dyDescent="0.2">
      <c r="A33" s="50" t="s">
        <v>42</v>
      </c>
      <c r="B33" s="40" t="s">
        <v>98</v>
      </c>
      <c r="C33" s="51"/>
      <c r="D33" s="51">
        <v>96</v>
      </c>
      <c r="E33" s="52" t="s">
        <v>116</v>
      </c>
      <c r="F33" s="51" t="s">
        <v>9</v>
      </c>
      <c r="G33" s="24">
        <v>78</v>
      </c>
      <c r="H33" s="24">
        <v>14</v>
      </c>
      <c r="I33" s="24">
        <v>0</v>
      </c>
      <c r="J33" s="24">
        <v>0</v>
      </c>
      <c r="K33" s="24">
        <v>6.5</v>
      </c>
      <c r="L33" s="24">
        <v>0</v>
      </c>
      <c r="M33" s="24">
        <v>0</v>
      </c>
      <c r="N33" s="30">
        <f t="shared" si="0"/>
        <v>98.5</v>
      </c>
      <c r="O33" s="53">
        <v>12</v>
      </c>
    </row>
    <row r="34" spans="1:17" x14ac:dyDescent="0.2">
      <c r="A34" s="50" t="s">
        <v>42</v>
      </c>
      <c r="B34" s="40" t="s">
        <v>98</v>
      </c>
      <c r="C34" s="51"/>
      <c r="D34" s="51" t="s">
        <v>6</v>
      </c>
      <c r="E34" s="52" t="s">
        <v>112</v>
      </c>
      <c r="F34" s="51" t="s">
        <v>9</v>
      </c>
      <c r="G34" s="24">
        <v>66</v>
      </c>
      <c r="H34" s="24">
        <v>16</v>
      </c>
      <c r="I34" s="24">
        <v>0</v>
      </c>
      <c r="J34" s="24">
        <v>0</v>
      </c>
      <c r="K34" s="24">
        <v>17</v>
      </c>
      <c r="L34" s="24">
        <v>0</v>
      </c>
      <c r="M34" s="24">
        <v>0</v>
      </c>
      <c r="N34" s="30">
        <f t="shared" si="0"/>
        <v>99</v>
      </c>
      <c r="O34" s="53">
        <v>12</v>
      </c>
    </row>
    <row r="35" spans="1:17" x14ac:dyDescent="0.2">
      <c r="A35" s="50" t="s">
        <v>42</v>
      </c>
      <c r="B35" s="40" t="s">
        <v>98</v>
      </c>
      <c r="C35" s="51"/>
      <c r="D35" s="51" t="s">
        <v>7</v>
      </c>
      <c r="E35" s="52" t="s">
        <v>112</v>
      </c>
      <c r="F35" s="51" t="s">
        <v>9</v>
      </c>
      <c r="G35" s="24">
        <v>73</v>
      </c>
      <c r="H35" s="24">
        <v>16</v>
      </c>
      <c r="I35" s="24">
        <v>0</v>
      </c>
      <c r="J35" s="24">
        <v>0</v>
      </c>
      <c r="K35" s="24">
        <v>10</v>
      </c>
      <c r="L35" s="24">
        <v>0</v>
      </c>
      <c r="M35" s="24">
        <v>0</v>
      </c>
      <c r="N35" s="30">
        <f t="shared" si="0"/>
        <v>99</v>
      </c>
      <c r="O35" s="54" t="s">
        <v>168</v>
      </c>
    </row>
    <row r="36" spans="1:17" x14ac:dyDescent="0.2">
      <c r="A36" s="50" t="s">
        <v>42</v>
      </c>
      <c r="B36" s="40" t="s">
        <v>98</v>
      </c>
      <c r="C36" s="51"/>
      <c r="D36" s="51">
        <v>97</v>
      </c>
      <c r="E36" s="52" t="s">
        <v>116</v>
      </c>
      <c r="F36" s="51" t="s">
        <v>9</v>
      </c>
      <c r="G36" s="24">
        <v>74</v>
      </c>
      <c r="H36" s="24">
        <v>13</v>
      </c>
      <c r="I36" s="24">
        <v>0</v>
      </c>
      <c r="J36" s="24">
        <v>0</v>
      </c>
      <c r="K36" s="24">
        <v>12</v>
      </c>
      <c r="L36" s="24">
        <v>0</v>
      </c>
      <c r="M36" s="24">
        <v>0</v>
      </c>
      <c r="N36" s="30">
        <f t="shared" si="0"/>
        <v>99</v>
      </c>
      <c r="O36" s="53">
        <v>44.2</v>
      </c>
    </row>
    <row r="37" spans="1:17" x14ac:dyDescent="0.2">
      <c r="A37" s="50" t="s">
        <v>42</v>
      </c>
      <c r="B37" s="40" t="s">
        <v>98</v>
      </c>
      <c r="C37" s="51"/>
      <c r="D37" s="51">
        <v>71</v>
      </c>
      <c r="E37" s="52" t="s">
        <v>112</v>
      </c>
      <c r="F37" s="51" t="s">
        <v>9</v>
      </c>
      <c r="G37" s="24">
        <v>81</v>
      </c>
      <c r="H37" s="24">
        <v>14.5</v>
      </c>
      <c r="I37" s="24">
        <v>0</v>
      </c>
      <c r="J37" s="24">
        <v>0</v>
      </c>
      <c r="K37" s="24">
        <v>4</v>
      </c>
      <c r="L37" s="24">
        <v>0</v>
      </c>
      <c r="M37" s="24">
        <v>0</v>
      </c>
      <c r="N37" s="30">
        <f t="shared" si="0"/>
        <v>99.5</v>
      </c>
      <c r="O37" s="53">
        <v>7.3</v>
      </c>
    </row>
    <row r="38" spans="1:17" x14ac:dyDescent="0.2">
      <c r="A38" s="50" t="s">
        <v>42</v>
      </c>
      <c r="B38" s="40" t="s">
        <v>98</v>
      </c>
      <c r="C38" s="51"/>
      <c r="D38" s="51">
        <v>72</v>
      </c>
      <c r="E38" s="52" t="s">
        <v>112</v>
      </c>
      <c r="F38" s="51" t="s">
        <v>9</v>
      </c>
      <c r="G38" s="24">
        <v>78</v>
      </c>
      <c r="H38" s="24">
        <v>11</v>
      </c>
      <c r="I38" s="24">
        <v>0</v>
      </c>
      <c r="J38" s="24">
        <v>0</v>
      </c>
      <c r="K38" s="24">
        <v>11</v>
      </c>
      <c r="L38" s="24">
        <v>0</v>
      </c>
      <c r="M38" s="24">
        <v>0</v>
      </c>
      <c r="N38" s="30">
        <f t="shared" si="0"/>
        <v>100</v>
      </c>
      <c r="O38" s="53">
        <v>7.4</v>
      </c>
    </row>
    <row r="39" spans="1:17" x14ac:dyDescent="0.2">
      <c r="A39" s="55" t="s">
        <v>42</v>
      </c>
      <c r="B39" s="56" t="s">
        <v>98</v>
      </c>
      <c r="C39" s="57"/>
      <c r="D39" s="57" t="s">
        <v>8</v>
      </c>
      <c r="E39" s="60" t="s">
        <v>112</v>
      </c>
      <c r="F39" s="57" t="s">
        <v>9</v>
      </c>
      <c r="G39" s="26">
        <v>72</v>
      </c>
      <c r="H39" s="26">
        <v>15</v>
      </c>
      <c r="I39" s="26">
        <v>0</v>
      </c>
      <c r="J39" s="26">
        <v>0</v>
      </c>
      <c r="K39" s="26">
        <v>12</v>
      </c>
      <c r="L39" s="26">
        <v>0</v>
      </c>
      <c r="M39" s="26">
        <v>1</v>
      </c>
      <c r="N39" s="31">
        <f t="shared" si="0"/>
        <v>100</v>
      </c>
      <c r="O39" s="58">
        <v>3</v>
      </c>
      <c r="Q39" s="4">
        <f>COUNT(N29:N39)</f>
        <v>11</v>
      </c>
    </row>
    <row r="40" spans="1:17" x14ac:dyDescent="0.2">
      <c r="A40" s="46" t="s">
        <v>42</v>
      </c>
      <c r="B40" s="47" t="s">
        <v>99</v>
      </c>
      <c r="C40" s="48" t="s">
        <v>100</v>
      </c>
      <c r="D40" s="48">
        <v>132</v>
      </c>
      <c r="E40" s="59" t="s">
        <v>120</v>
      </c>
      <c r="F40" s="48" t="s">
        <v>20</v>
      </c>
      <c r="G40" s="23"/>
      <c r="H40" s="23"/>
      <c r="I40" s="23"/>
      <c r="J40" s="23"/>
      <c r="K40" s="28">
        <v>0</v>
      </c>
      <c r="L40" s="23"/>
      <c r="M40" s="23"/>
      <c r="N40" s="29">
        <f t="shared" si="0"/>
        <v>0</v>
      </c>
      <c r="O40" s="49">
        <v>7.6</v>
      </c>
    </row>
    <row r="41" spans="1:17" x14ac:dyDescent="0.2">
      <c r="A41" s="50" t="s">
        <v>42</v>
      </c>
      <c r="B41" s="40" t="s">
        <v>99</v>
      </c>
      <c r="C41" s="51" t="s">
        <v>100</v>
      </c>
      <c r="D41" s="51">
        <v>134</v>
      </c>
      <c r="E41" s="52" t="s">
        <v>120</v>
      </c>
      <c r="F41" s="51" t="s">
        <v>20</v>
      </c>
      <c r="G41" s="24"/>
      <c r="H41" s="24"/>
      <c r="I41" s="24"/>
      <c r="J41" s="24"/>
      <c r="K41" s="25">
        <v>0</v>
      </c>
      <c r="L41" s="24"/>
      <c r="M41" s="24"/>
      <c r="N41" s="30">
        <f t="shared" si="0"/>
        <v>0</v>
      </c>
      <c r="O41" s="53">
        <v>8.9</v>
      </c>
    </row>
    <row r="42" spans="1:17" x14ac:dyDescent="0.2">
      <c r="A42" s="50" t="s">
        <v>42</v>
      </c>
      <c r="B42" s="40" t="s">
        <v>99</v>
      </c>
      <c r="C42" s="51" t="s">
        <v>100</v>
      </c>
      <c r="D42" s="51">
        <v>137</v>
      </c>
      <c r="E42" s="52" t="s">
        <v>120</v>
      </c>
      <c r="F42" s="51" t="s">
        <v>20</v>
      </c>
      <c r="G42" s="24"/>
      <c r="H42" s="24"/>
      <c r="I42" s="24"/>
      <c r="J42" s="24"/>
      <c r="K42" s="24">
        <v>1.2</v>
      </c>
      <c r="L42" s="24"/>
      <c r="M42" s="24"/>
      <c r="N42" s="30">
        <f t="shared" si="0"/>
        <v>1.2</v>
      </c>
      <c r="O42" s="53">
        <v>1.8</v>
      </c>
    </row>
    <row r="43" spans="1:17" x14ac:dyDescent="0.2">
      <c r="A43" s="50" t="s">
        <v>42</v>
      </c>
      <c r="B43" s="40" t="s">
        <v>99</v>
      </c>
      <c r="C43" s="51" t="s">
        <v>100</v>
      </c>
      <c r="D43" s="51" t="s">
        <v>15</v>
      </c>
      <c r="E43" s="52" t="s">
        <v>120</v>
      </c>
      <c r="F43" s="51" t="s">
        <v>20</v>
      </c>
      <c r="G43" s="24"/>
      <c r="H43" s="24"/>
      <c r="I43" s="24"/>
      <c r="J43" s="24"/>
      <c r="K43" s="24">
        <v>1.8</v>
      </c>
      <c r="L43" s="24"/>
      <c r="M43" s="24"/>
      <c r="N43" s="30">
        <f t="shared" si="0"/>
        <v>1.8</v>
      </c>
      <c r="O43" s="53">
        <v>8.9</v>
      </c>
    </row>
    <row r="44" spans="1:17" x14ac:dyDescent="0.2">
      <c r="A44" s="50" t="s">
        <v>42</v>
      </c>
      <c r="B44" s="40" t="s">
        <v>99</v>
      </c>
      <c r="C44" s="51" t="s">
        <v>100</v>
      </c>
      <c r="D44" s="51" t="s">
        <v>17</v>
      </c>
      <c r="E44" s="52" t="s">
        <v>120</v>
      </c>
      <c r="F44" s="51" t="s">
        <v>20</v>
      </c>
      <c r="G44" s="24"/>
      <c r="H44" s="24"/>
      <c r="I44" s="24"/>
      <c r="J44" s="24"/>
      <c r="K44" s="24">
        <v>4.8</v>
      </c>
      <c r="L44" s="24"/>
      <c r="M44" s="24"/>
      <c r="N44" s="30">
        <f t="shared" si="0"/>
        <v>4.8</v>
      </c>
      <c r="O44" s="53" t="s">
        <v>1</v>
      </c>
    </row>
    <row r="45" spans="1:17" x14ac:dyDescent="0.2">
      <c r="A45" s="50" t="s">
        <v>42</v>
      </c>
      <c r="B45" s="40" t="s">
        <v>99</v>
      </c>
      <c r="C45" s="51" t="s">
        <v>100</v>
      </c>
      <c r="D45" s="51">
        <v>133</v>
      </c>
      <c r="E45" s="52" t="s">
        <v>120</v>
      </c>
      <c r="F45" s="51" t="s">
        <v>20</v>
      </c>
      <c r="G45" s="24"/>
      <c r="H45" s="24"/>
      <c r="I45" s="24"/>
      <c r="J45" s="24"/>
      <c r="K45" s="24">
        <v>5</v>
      </c>
      <c r="L45" s="24"/>
      <c r="M45" s="24"/>
      <c r="N45" s="30">
        <f t="shared" si="0"/>
        <v>5</v>
      </c>
      <c r="O45" s="53">
        <v>3</v>
      </c>
    </row>
    <row r="46" spans="1:17" x14ac:dyDescent="0.2">
      <c r="A46" s="50" t="s">
        <v>42</v>
      </c>
      <c r="B46" s="40" t="s">
        <v>99</v>
      </c>
      <c r="C46" s="51" t="s">
        <v>100</v>
      </c>
      <c r="D46" s="51" t="s">
        <v>31</v>
      </c>
      <c r="E46" s="52" t="s">
        <v>120</v>
      </c>
      <c r="F46" s="51" t="s">
        <v>20</v>
      </c>
      <c r="G46" s="24"/>
      <c r="H46" s="24"/>
      <c r="I46" s="24"/>
      <c r="J46" s="24"/>
      <c r="K46" s="24">
        <v>7.3</v>
      </c>
      <c r="L46" s="24"/>
      <c r="M46" s="24"/>
      <c r="N46" s="30">
        <f t="shared" si="0"/>
        <v>7.3</v>
      </c>
      <c r="O46" s="53" t="s">
        <v>146</v>
      </c>
    </row>
    <row r="47" spans="1:17" x14ac:dyDescent="0.2">
      <c r="A47" s="50" t="s">
        <v>42</v>
      </c>
      <c r="B47" s="40" t="s">
        <v>99</v>
      </c>
      <c r="C47" s="51" t="s">
        <v>100</v>
      </c>
      <c r="D47" s="51" t="s">
        <v>27</v>
      </c>
      <c r="E47" s="52" t="s">
        <v>120</v>
      </c>
      <c r="F47" s="51" t="s">
        <v>20</v>
      </c>
      <c r="G47" s="24"/>
      <c r="H47" s="24"/>
      <c r="I47" s="24"/>
      <c r="J47" s="24"/>
      <c r="K47" s="24">
        <v>8.4</v>
      </c>
      <c r="L47" s="24"/>
      <c r="M47" s="24"/>
      <c r="N47" s="30">
        <f t="shared" si="0"/>
        <v>8.4</v>
      </c>
      <c r="O47" s="53" t="s">
        <v>147</v>
      </c>
    </row>
    <row r="48" spans="1:17" x14ac:dyDescent="0.2">
      <c r="A48" s="50" t="s">
        <v>42</v>
      </c>
      <c r="B48" s="40" t="s">
        <v>99</v>
      </c>
      <c r="C48" s="51" t="s">
        <v>100</v>
      </c>
      <c r="D48" s="51" t="s">
        <v>29</v>
      </c>
      <c r="E48" s="52" t="s">
        <v>120</v>
      </c>
      <c r="F48" s="51" t="s">
        <v>20</v>
      </c>
      <c r="G48" s="24"/>
      <c r="H48" s="24"/>
      <c r="I48" s="24"/>
      <c r="J48" s="24"/>
      <c r="K48" s="24">
        <v>9.3000000000000007</v>
      </c>
      <c r="L48" s="24"/>
      <c r="M48" s="24"/>
      <c r="N48" s="30">
        <f t="shared" si="0"/>
        <v>9.3000000000000007</v>
      </c>
      <c r="O48" s="53" t="s">
        <v>1</v>
      </c>
    </row>
    <row r="49" spans="1:16" x14ac:dyDescent="0.2">
      <c r="A49" s="50" t="s">
        <v>42</v>
      </c>
      <c r="B49" s="40" t="s">
        <v>99</v>
      </c>
      <c r="C49" s="51" t="s">
        <v>100</v>
      </c>
      <c r="D49" s="51" t="s">
        <v>30</v>
      </c>
      <c r="E49" s="52" t="s">
        <v>120</v>
      </c>
      <c r="F49" s="51" t="s">
        <v>20</v>
      </c>
      <c r="G49" s="24"/>
      <c r="H49" s="24"/>
      <c r="I49" s="24"/>
      <c r="J49" s="24"/>
      <c r="K49" s="24">
        <v>9.8000000000000007</v>
      </c>
      <c r="L49" s="24"/>
      <c r="M49" s="24"/>
      <c r="N49" s="30">
        <f t="shared" si="0"/>
        <v>9.8000000000000007</v>
      </c>
      <c r="O49" s="53">
        <v>6</v>
      </c>
    </row>
    <row r="50" spans="1:16" x14ac:dyDescent="0.2">
      <c r="A50" s="50" t="s">
        <v>42</v>
      </c>
      <c r="B50" s="40" t="s">
        <v>99</v>
      </c>
      <c r="C50" s="51" t="s">
        <v>100</v>
      </c>
      <c r="D50" s="51">
        <v>138</v>
      </c>
      <c r="E50" s="52" t="s">
        <v>120</v>
      </c>
      <c r="F50" s="51" t="s">
        <v>26</v>
      </c>
      <c r="G50" s="24"/>
      <c r="H50" s="24"/>
      <c r="I50" s="24"/>
      <c r="J50" s="24"/>
      <c r="K50" s="24">
        <v>17</v>
      </c>
      <c r="L50" s="24"/>
      <c r="M50" s="24"/>
      <c r="N50" s="30">
        <f t="shared" si="0"/>
        <v>17</v>
      </c>
      <c r="O50" s="53" t="s">
        <v>148</v>
      </c>
    </row>
    <row r="51" spans="1:16" x14ac:dyDescent="0.2">
      <c r="A51" s="55" t="s">
        <v>42</v>
      </c>
      <c r="B51" s="56" t="s">
        <v>99</v>
      </c>
      <c r="C51" s="57" t="s">
        <v>100</v>
      </c>
      <c r="D51" s="57">
        <v>146</v>
      </c>
      <c r="E51" s="60" t="s">
        <v>120</v>
      </c>
      <c r="F51" s="57" t="s">
        <v>26</v>
      </c>
      <c r="G51" s="26"/>
      <c r="H51" s="26"/>
      <c r="I51" s="26"/>
      <c r="J51" s="26"/>
      <c r="K51" s="26">
        <v>18</v>
      </c>
      <c r="L51" s="26"/>
      <c r="M51" s="26"/>
      <c r="N51" s="31">
        <f t="shared" si="0"/>
        <v>18</v>
      </c>
      <c r="O51" s="58">
        <v>3</v>
      </c>
      <c r="P51" s="4">
        <f>COUNT(N40:N51)</f>
        <v>12</v>
      </c>
    </row>
    <row r="52" spans="1:16" x14ac:dyDescent="0.2">
      <c r="A52" s="50" t="s">
        <v>42</v>
      </c>
      <c r="B52" s="40" t="s">
        <v>99</v>
      </c>
      <c r="C52" s="51" t="s">
        <v>100</v>
      </c>
      <c r="D52" s="51">
        <v>160</v>
      </c>
      <c r="E52" s="51" t="s">
        <v>34</v>
      </c>
      <c r="F52" s="51" t="s">
        <v>2</v>
      </c>
      <c r="G52" s="24">
        <v>69.900000000000006</v>
      </c>
      <c r="H52" s="24">
        <v>12.8</v>
      </c>
      <c r="I52" s="24">
        <v>0.2</v>
      </c>
      <c r="J52" s="24">
        <v>2.8</v>
      </c>
      <c r="K52" s="24">
        <v>7.6</v>
      </c>
      <c r="L52" s="24">
        <v>1.6</v>
      </c>
      <c r="M52" s="24"/>
      <c r="N52" s="30">
        <f t="shared" si="0"/>
        <v>94.899999999999991</v>
      </c>
      <c r="O52" s="53">
        <v>3.5</v>
      </c>
    </row>
    <row r="53" spans="1:16" x14ac:dyDescent="0.2">
      <c r="A53" s="50" t="s">
        <v>42</v>
      </c>
      <c r="B53" s="40" t="s">
        <v>99</v>
      </c>
      <c r="C53" s="51" t="s">
        <v>100</v>
      </c>
      <c r="D53" s="51">
        <v>131</v>
      </c>
      <c r="E53" s="52" t="s">
        <v>120</v>
      </c>
      <c r="F53" s="51" t="s">
        <v>2</v>
      </c>
      <c r="G53" s="24">
        <v>64.599999999999994</v>
      </c>
      <c r="H53" s="24">
        <v>14.4</v>
      </c>
      <c r="I53" s="24">
        <v>0.22</v>
      </c>
      <c r="J53" s="24">
        <v>3.5</v>
      </c>
      <c r="K53" s="24">
        <v>7.6</v>
      </c>
      <c r="L53" s="24">
        <v>4.5999999999999996</v>
      </c>
      <c r="M53" s="24"/>
      <c r="N53" s="30">
        <f t="shared" si="0"/>
        <v>94.919999999999987</v>
      </c>
      <c r="O53" s="53" t="s">
        <v>19</v>
      </c>
    </row>
    <row r="54" spans="1:16" x14ac:dyDescent="0.2">
      <c r="A54" s="50" t="s">
        <v>42</v>
      </c>
      <c r="B54" s="40" t="s">
        <v>99</v>
      </c>
      <c r="C54" s="51" t="s">
        <v>100</v>
      </c>
      <c r="D54" s="51" t="s">
        <v>11</v>
      </c>
      <c r="E54" s="52" t="s">
        <v>120</v>
      </c>
      <c r="F54" s="51" t="s">
        <v>2</v>
      </c>
      <c r="G54" s="24">
        <v>72.5</v>
      </c>
      <c r="H54" s="24">
        <v>10.199999999999999</v>
      </c>
      <c r="I54" s="24">
        <v>0.22</v>
      </c>
      <c r="J54" s="24">
        <v>3.1</v>
      </c>
      <c r="K54" s="24">
        <v>8.9</v>
      </c>
      <c r="L54" s="24">
        <v>0</v>
      </c>
      <c r="M54" s="24"/>
      <c r="N54" s="30">
        <f t="shared" si="0"/>
        <v>94.92</v>
      </c>
      <c r="O54" s="53" t="s">
        <v>149</v>
      </c>
    </row>
    <row r="55" spans="1:16" x14ac:dyDescent="0.2">
      <c r="A55" s="50" t="s">
        <v>42</v>
      </c>
      <c r="B55" s="40" t="s">
        <v>99</v>
      </c>
      <c r="C55" s="51" t="s">
        <v>100</v>
      </c>
      <c r="D55" s="51" t="s">
        <v>12</v>
      </c>
      <c r="E55" s="52" t="s">
        <v>120</v>
      </c>
      <c r="F55" s="51" t="s">
        <v>2</v>
      </c>
      <c r="G55" s="24">
        <v>82.5</v>
      </c>
      <c r="H55" s="24">
        <v>6.1</v>
      </c>
      <c r="I55" s="24">
        <v>0.19</v>
      </c>
      <c r="J55" s="24">
        <v>4</v>
      </c>
      <c r="K55" s="24">
        <v>1.8</v>
      </c>
      <c r="L55" s="24">
        <v>0.4</v>
      </c>
      <c r="M55" s="24"/>
      <c r="N55" s="30">
        <f t="shared" si="0"/>
        <v>94.99</v>
      </c>
      <c r="O55" s="53">
        <v>9</v>
      </c>
    </row>
    <row r="56" spans="1:16" x14ac:dyDescent="0.2">
      <c r="A56" s="50" t="s">
        <v>42</v>
      </c>
      <c r="B56" s="40" t="s">
        <v>99</v>
      </c>
      <c r="C56" s="51" t="s">
        <v>100</v>
      </c>
      <c r="D56" s="51" t="s">
        <v>13</v>
      </c>
      <c r="E56" s="52" t="s">
        <v>120</v>
      </c>
      <c r="F56" s="51" t="s">
        <v>2</v>
      </c>
      <c r="G56" s="24">
        <v>67.5</v>
      </c>
      <c r="H56" s="24">
        <v>9.6</v>
      </c>
      <c r="I56" s="24">
        <v>0.2</v>
      </c>
      <c r="J56" s="24">
        <v>3.5</v>
      </c>
      <c r="K56" s="24">
        <v>8.9</v>
      </c>
      <c r="L56" s="24">
        <v>5.3</v>
      </c>
      <c r="M56" s="24"/>
      <c r="N56" s="30">
        <f t="shared" si="0"/>
        <v>95</v>
      </c>
      <c r="O56" s="53">
        <v>17</v>
      </c>
    </row>
    <row r="57" spans="1:16" x14ac:dyDescent="0.2">
      <c r="A57" s="50" t="s">
        <v>42</v>
      </c>
      <c r="B57" s="40" t="s">
        <v>99</v>
      </c>
      <c r="C57" s="51" t="s">
        <v>100</v>
      </c>
      <c r="D57" s="51" t="s">
        <v>35</v>
      </c>
      <c r="E57" s="51" t="s">
        <v>34</v>
      </c>
      <c r="F57" s="51" t="s">
        <v>2</v>
      </c>
      <c r="G57" s="24">
        <v>73.7</v>
      </c>
      <c r="H57" s="24">
        <v>9.5</v>
      </c>
      <c r="I57" s="24">
        <v>0.22</v>
      </c>
      <c r="J57" s="24">
        <v>3.6</v>
      </c>
      <c r="K57" s="24">
        <v>6.9</v>
      </c>
      <c r="L57" s="24">
        <v>1.1000000000000001</v>
      </c>
      <c r="M57" s="24"/>
      <c r="N57" s="30">
        <f t="shared" si="0"/>
        <v>95.02</v>
      </c>
      <c r="O57" s="53">
        <v>7</v>
      </c>
    </row>
    <row r="58" spans="1:16" x14ac:dyDescent="0.2">
      <c r="A58" s="50" t="s">
        <v>42</v>
      </c>
      <c r="B58" s="40" t="s">
        <v>99</v>
      </c>
      <c r="C58" s="51" t="s">
        <v>100</v>
      </c>
      <c r="D58" s="51" t="s">
        <v>36</v>
      </c>
      <c r="E58" s="51" t="s">
        <v>34</v>
      </c>
      <c r="F58" s="51" t="s">
        <v>2</v>
      </c>
      <c r="G58" s="24">
        <v>77.2</v>
      </c>
      <c r="H58" s="24">
        <v>7.3</v>
      </c>
      <c r="I58" s="24">
        <v>0.22</v>
      </c>
      <c r="J58" s="24">
        <v>3.6</v>
      </c>
      <c r="K58" s="24">
        <v>4</v>
      </c>
      <c r="L58" s="24">
        <v>2.7</v>
      </c>
      <c r="M58" s="24"/>
      <c r="N58" s="30">
        <f t="shared" si="0"/>
        <v>95.02</v>
      </c>
      <c r="O58" s="53">
        <v>17</v>
      </c>
    </row>
    <row r="59" spans="1:16" x14ac:dyDescent="0.2">
      <c r="A59" s="50" t="s">
        <v>42</v>
      </c>
      <c r="B59" s="40" t="s">
        <v>99</v>
      </c>
      <c r="C59" s="51" t="s">
        <v>100</v>
      </c>
      <c r="D59" s="51">
        <v>135</v>
      </c>
      <c r="E59" s="52" t="s">
        <v>120</v>
      </c>
      <c r="F59" s="51" t="s">
        <v>9</v>
      </c>
      <c r="G59" s="24">
        <v>82</v>
      </c>
      <c r="H59" s="24">
        <v>13</v>
      </c>
      <c r="I59" s="24">
        <v>0</v>
      </c>
      <c r="J59" s="24">
        <v>0</v>
      </c>
      <c r="K59" s="24">
        <v>3</v>
      </c>
      <c r="L59" s="24">
        <v>0</v>
      </c>
      <c r="M59" s="63">
        <v>1.5</v>
      </c>
      <c r="N59" s="30">
        <f t="shared" si="0"/>
        <v>99.5</v>
      </c>
      <c r="O59" s="53">
        <v>1</v>
      </c>
    </row>
    <row r="60" spans="1:16" x14ac:dyDescent="0.2">
      <c r="A60" s="50" t="s">
        <v>42</v>
      </c>
      <c r="B60" s="40" t="s">
        <v>99</v>
      </c>
      <c r="C60" s="51" t="s">
        <v>100</v>
      </c>
      <c r="D60" s="51" t="s">
        <v>24</v>
      </c>
      <c r="E60" s="52" t="s">
        <v>120</v>
      </c>
      <c r="F60" s="51" t="s">
        <v>9</v>
      </c>
      <c r="G60" s="24">
        <v>83</v>
      </c>
      <c r="H60" s="24">
        <v>7.6</v>
      </c>
      <c r="I60" s="24">
        <v>0</v>
      </c>
      <c r="J60" s="24">
        <v>0</v>
      </c>
      <c r="K60" s="24">
        <v>3.5</v>
      </c>
      <c r="L60" s="24">
        <v>0</v>
      </c>
      <c r="M60" s="24">
        <v>5.7</v>
      </c>
      <c r="N60" s="30">
        <f t="shared" si="0"/>
        <v>99.8</v>
      </c>
      <c r="O60" s="53">
        <v>3.5</v>
      </c>
    </row>
    <row r="61" spans="1:16" x14ac:dyDescent="0.2">
      <c r="A61" s="50" t="s">
        <v>42</v>
      </c>
      <c r="B61" s="40" t="s">
        <v>99</v>
      </c>
      <c r="C61" s="51" t="s">
        <v>100</v>
      </c>
      <c r="D61" s="51">
        <v>139</v>
      </c>
      <c r="E61" s="52" t="s">
        <v>120</v>
      </c>
      <c r="F61" s="51" t="s">
        <v>9</v>
      </c>
      <c r="G61" s="24">
        <v>91.5</v>
      </c>
      <c r="H61" s="24">
        <v>6.7</v>
      </c>
      <c r="I61" s="24">
        <v>0</v>
      </c>
      <c r="J61" s="24">
        <v>0</v>
      </c>
      <c r="K61" s="24">
        <v>1</v>
      </c>
      <c r="L61" s="24">
        <v>0</v>
      </c>
      <c r="M61" s="24">
        <v>0.75</v>
      </c>
      <c r="N61" s="30">
        <f t="shared" si="0"/>
        <v>99.95</v>
      </c>
      <c r="O61" s="53">
        <v>2</v>
      </c>
    </row>
    <row r="62" spans="1:16" x14ac:dyDescent="0.2">
      <c r="A62" s="50" t="s">
        <v>42</v>
      </c>
      <c r="B62" s="40" t="s">
        <v>99</v>
      </c>
      <c r="C62" s="51" t="s">
        <v>100</v>
      </c>
      <c r="D62" s="51" t="s">
        <v>14</v>
      </c>
      <c r="E62" s="52" t="s">
        <v>120</v>
      </c>
      <c r="F62" s="51" t="s">
        <v>9</v>
      </c>
      <c r="G62" s="24">
        <v>84</v>
      </c>
      <c r="H62" s="24">
        <v>13</v>
      </c>
      <c r="I62" s="24">
        <v>0</v>
      </c>
      <c r="J62" s="24">
        <v>0</v>
      </c>
      <c r="K62" s="24">
        <v>3</v>
      </c>
      <c r="L62" s="24">
        <v>0</v>
      </c>
      <c r="M62" s="24"/>
      <c r="N62" s="30">
        <f t="shared" si="0"/>
        <v>100</v>
      </c>
      <c r="O62" s="53">
        <v>2</v>
      </c>
    </row>
    <row r="63" spans="1:16" x14ac:dyDescent="0.2">
      <c r="A63" s="50" t="s">
        <v>42</v>
      </c>
      <c r="B63" s="40" t="s">
        <v>99</v>
      </c>
      <c r="C63" s="51" t="s">
        <v>100</v>
      </c>
      <c r="D63" s="51" t="s">
        <v>16</v>
      </c>
      <c r="E63" s="52" t="s">
        <v>120</v>
      </c>
      <c r="F63" s="51" t="s">
        <v>9</v>
      </c>
      <c r="G63" s="24">
        <v>86</v>
      </c>
      <c r="H63" s="24">
        <v>8</v>
      </c>
      <c r="I63" s="24">
        <v>0</v>
      </c>
      <c r="J63" s="24">
        <v>0</v>
      </c>
      <c r="K63" s="24">
        <v>6</v>
      </c>
      <c r="L63" s="24">
        <v>0</v>
      </c>
      <c r="M63" s="24"/>
      <c r="N63" s="30">
        <f t="shared" si="0"/>
        <v>100</v>
      </c>
      <c r="O63" s="53">
        <v>10</v>
      </c>
    </row>
    <row r="64" spans="1:16" x14ac:dyDescent="0.2">
      <c r="A64" s="50" t="s">
        <v>42</v>
      </c>
      <c r="B64" s="40" t="s">
        <v>99</v>
      </c>
      <c r="C64" s="51" t="s">
        <v>100</v>
      </c>
      <c r="D64" s="51" t="s">
        <v>18</v>
      </c>
      <c r="E64" s="52" t="s">
        <v>120</v>
      </c>
      <c r="F64" s="51" t="s">
        <v>9</v>
      </c>
      <c r="G64" s="24">
        <f>77-0.25</f>
        <v>76.75</v>
      </c>
      <c r="H64" s="24">
        <v>19</v>
      </c>
      <c r="I64" s="24">
        <v>0</v>
      </c>
      <c r="J64" s="24">
        <v>0</v>
      </c>
      <c r="K64" s="24">
        <v>3.5</v>
      </c>
      <c r="L64" s="24">
        <v>0</v>
      </c>
      <c r="M64" s="24">
        <v>0.75</v>
      </c>
      <c r="N64" s="30">
        <f t="shared" si="0"/>
        <v>100</v>
      </c>
      <c r="O64" s="53">
        <v>5</v>
      </c>
    </row>
    <row r="65" spans="1:18" x14ac:dyDescent="0.2">
      <c r="A65" s="50" t="s">
        <v>42</v>
      </c>
      <c r="B65" s="40" t="s">
        <v>99</v>
      </c>
      <c r="C65" s="51" t="s">
        <v>100</v>
      </c>
      <c r="D65" s="51">
        <v>136</v>
      </c>
      <c r="E65" s="52" t="s">
        <v>120</v>
      </c>
      <c r="F65" s="51" t="s">
        <v>9</v>
      </c>
      <c r="G65" s="24">
        <v>83.5</v>
      </c>
      <c r="H65" s="24">
        <v>15.5</v>
      </c>
      <c r="I65" s="24">
        <v>0</v>
      </c>
      <c r="J65" s="24">
        <v>0</v>
      </c>
      <c r="K65" s="25">
        <v>0</v>
      </c>
      <c r="L65" s="24">
        <v>0</v>
      </c>
      <c r="M65" s="24">
        <v>1</v>
      </c>
      <c r="N65" s="30">
        <f t="shared" si="0"/>
        <v>100</v>
      </c>
      <c r="O65" s="53">
        <v>18</v>
      </c>
    </row>
    <row r="66" spans="1:18" x14ac:dyDescent="0.2">
      <c r="A66" s="50" t="s">
        <v>42</v>
      </c>
      <c r="B66" s="40" t="s">
        <v>99</v>
      </c>
      <c r="C66" s="51" t="s">
        <v>100</v>
      </c>
      <c r="D66" s="51" t="s">
        <v>21</v>
      </c>
      <c r="E66" s="52" t="s">
        <v>120</v>
      </c>
      <c r="F66" s="51" t="s">
        <v>9</v>
      </c>
      <c r="G66" s="24">
        <v>75</v>
      </c>
      <c r="H66" s="24">
        <v>11</v>
      </c>
      <c r="I66" s="24">
        <v>0</v>
      </c>
      <c r="J66" s="24">
        <v>0</v>
      </c>
      <c r="K66" s="24">
        <v>9</v>
      </c>
      <c r="L66" s="24">
        <v>0</v>
      </c>
      <c r="M66" s="24">
        <v>5</v>
      </c>
      <c r="N66" s="30">
        <f t="shared" ref="N66:N129" si="1">SUM(G66:M66)</f>
        <v>100</v>
      </c>
      <c r="O66" s="53" t="s">
        <v>150</v>
      </c>
    </row>
    <row r="67" spans="1:18" x14ac:dyDescent="0.2">
      <c r="A67" s="50" t="s">
        <v>42</v>
      </c>
      <c r="B67" s="40" t="s">
        <v>99</v>
      </c>
      <c r="C67" s="51" t="s">
        <v>100</v>
      </c>
      <c r="D67" s="51" t="s">
        <v>22</v>
      </c>
      <c r="E67" s="52" t="s">
        <v>120</v>
      </c>
      <c r="F67" s="51" t="s">
        <v>9</v>
      </c>
      <c r="G67" s="24">
        <v>80</v>
      </c>
      <c r="H67" s="24">
        <v>13</v>
      </c>
      <c r="I67" s="24">
        <v>0</v>
      </c>
      <c r="J67" s="24">
        <v>0</v>
      </c>
      <c r="K67" s="24">
        <v>7</v>
      </c>
      <c r="L67" s="24">
        <v>0</v>
      </c>
      <c r="M67" s="24"/>
      <c r="N67" s="30">
        <f t="shared" si="1"/>
        <v>100</v>
      </c>
      <c r="O67" s="53">
        <v>7</v>
      </c>
    </row>
    <row r="68" spans="1:18" x14ac:dyDescent="0.2">
      <c r="A68" s="50" t="s">
        <v>42</v>
      </c>
      <c r="B68" s="40" t="s">
        <v>99</v>
      </c>
      <c r="C68" s="51" t="s">
        <v>100</v>
      </c>
      <c r="D68" s="51" t="s">
        <v>23</v>
      </c>
      <c r="E68" s="52" t="s">
        <v>120</v>
      </c>
      <c r="F68" s="51" t="s">
        <v>9</v>
      </c>
      <c r="G68" s="24">
        <v>78</v>
      </c>
      <c r="H68" s="24">
        <v>5</v>
      </c>
      <c r="I68" s="24">
        <v>0</v>
      </c>
      <c r="J68" s="24">
        <v>0</v>
      </c>
      <c r="K68" s="24">
        <v>17</v>
      </c>
      <c r="L68" s="24">
        <v>0</v>
      </c>
      <c r="M68" s="24"/>
      <c r="N68" s="30">
        <f t="shared" si="1"/>
        <v>100</v>
      </c>
      <c r="O68" s="53" t="s">
        <v>151</v>
      </c>
    </row>
    <row r="69" spans="1:18" x14ac:dyDescent="0.2">
      <c r="A69" s="50" t="s">
        <v>42</v>
      </c>
      <c r="B69" s="40" t="s">
        <v>99</v>
      </c>
      <c r="C69" s="51" t="s">
        <v>100</v>
      </c>
      <c r="D69" s="51">
        <v>140</v>
      </c>
      <c r="E69" s="52" t="s">
        <v>120</v>
      </c>
      <c r="F69" s="51" t="s">
        <v>9</v>
      </c>
      <c r="G69" s="24">
        <v>79</v>
      </c>
      <c r="H69" s="24">
        <v>18</v>
      </c>
      <c r="I69" s="24">
        <v>0</v>
      </c>
      <c r="J69" s="24">
        <v>0</v>
      </c>
      <c r="K69" s="24">
        <v>2</v>
      </c>
      <c r="L69" s="24">
        <v>0</v>
      </c>
      <c r="M69" s="24">
        <v>1</v>
      </c>
      <c r="N69" s="30">
        <f t="shared" si="1"/>
        <v>100</v>
      </c>
      <c r="O69" s="53" t="s">
        <v>152</v>
      </c>
    </row>
    <row r="70" spans="1:18" x14ac:dyDescent="0.2">
      <c r="A70" s="50" t="s">
        <v>42</v>
      </c>
      <c r="B70" s="40" t="s">
        <v>99</v>
      </c>
      <c r="C70" s="51" t="s">
        <v>100</v>
      </c>
      <c r="D70" s="51">
        <v>142</v>
      </c>
      <c r="E70" s="52" t="s">
        <v>120</v>
      </c>
      <c r="F70" s="51" t="s">
        <v>9</v>
      </c>
      <c r="G70" s="24">
        <v>71</v>
      </c>
      <c r="H70" s="24">
        <v>27</v>
      </c>
      <c r="I70" s="24">
        <v>0</v>
      </c>
      <c r="J70" s="24">
        <v>0</v>
      </c>
      <c r="K70" s="24">
        <v>2</v>
      </c>
      <c r="L70" s="24">
        <v>0</v>
      </c>
      <c r="M70" s="24"/>
      <c r="N70" s="30">
        <f t="shared" si="1"/>
        <v>100</v>
      </c>
      <c r="O70" s="53" t="s">
        <v>153</v>
      </c>
    </row>
    <row r="71" spans="1:18" x14ac:dyDescent="0.2">
      <c r="A71" s="50" t="s">
        <v>42</v>
      </c>
      <c r="B71" s="40" t="s">
        <v>99</v>
      </c>
      <c r="C71" s="51" t="s">
        <v>100</v>
      </c>
      <c r="D71" s="51">
        <v>144</v>
      </c>
      <c r="E71" s="52" t="s">
        <v>120</v>
      </c>
      <c r="F71" s="51" t="s">
        <v>9</v>
      </c>
      <c r="G71" s="24">
        <v>80</v>
      </c>
      <c r="H71" s="24">
        <v>9</v>
      </c>
      <c r="I71" s="24">
        <v>0</v>
      </c>
      <c r="J71" s="24">
        <v>0</v>
      </c>
      <c r="K71" s="24">
        <v>10</v>
      </c>
      <c r="L71" s="24">
        <v>0</v>
      </c>
      <c r="M71" s="24">
        <v>1</v>
      </c>
      <c r="N71" s="30">
        <f t="shared" si="1"/>
        <v>100</v>
      </c>
      <c r="O71" s="53" t="s">
        <v>1</v>
      </c>
    </row>
    <row r="72" spans="1:18" x14ac:dyDescent="0.2">
      <c r="A72" s="50" t="s">
        <v>42</v>
      </c>
      <c r="B72" s="40" t="s">
        <v>99</v>
      </c>
      <c r="C72" s="51" t="s">
        <v>100</v>
      </c>
      <c r="D72" s="51" t="s">
        <v>25</v>
      </c>
      <c r="E72" s="52" t="s">
        <v>120</v>
      </c>
      <c r="F72" s="51" t="s">
        <v>9</v>
      </c>
      <c r="G72" s="24">
        <f>77-0.5</f>
        <v>76.5</v>
      </c>
      <c r="H72" s="24">
        <v>17</v>
      </c>
      <c r="I72" s="24">
        <v>0</v>
      </c>
      <c r="J72" s="24">
        <v>0</v>
      </c>
      <c r="K72" s="24">
        <v>5</v>
      </c>
      <c r="L72" s="24">
        <v>0</v>
      </c>
      <c r="M72" s="63">
        <v>1.5</v>
      </c>
      <c r="N72" s="30">
        <f t="shared" si="1"/>
        <v>100</v>
      </c>
      <c r="O72" s="53" t="s">
        <v>1</v>
      </c>
    </row>
    <row r="73" spans="1:18" x14ac:dyDescent="0.2">
      <c r="A73" s="50" t="s">
        <v>42</v>
      </c>
      <c r="B73" s="40" t="s">
        <v>99</v>
      </c>
      <c r="C73" s="51" t="s">
        <v>100</v>
      </c>
      <c r="D73" s="51" t="s">
        <v>28</v>
      </c>
      <c r="E73" s="52" t="s">
        <v>120</v>
      </c>
      <c r="F73" s="51" t="s">
        <v>9</v>
      </c>
      <c r="G73" s="24">
        <v>80</v>
      </c>
      <c r="H73" s="24">
        <v>13</v>
      </c>
      <c r="I73" s="24">
        <v>0</v>
      </c>
      <c r="J73" s="24">
        <v>0</v>
      </c>
      <c r="K73" s="24">
        <v>7</v>
      </c>
      <c r="L73" s="24">
        <v>0</v>
      </c>
      <c r="M73" s="24"/>
      <c r="N73" s="30">
        <f t="shared" si="1"/>
        <v>100</v>
      </c>
      <c r="O73" s="53">
        <v>7.6</v>
      </c>
    </row>
    <row r="74" spans="1:18" x14ac:dyDescent="0.2">
      <c r="A74" s="50" t="s">
        <v>42</v>
      </c>
      <c r="B74" s="40" t="s">
        <v>99</v>
      </c>
      <c r="C74" s="51" t="s">
        <v>100</v>
      </c>
      <c r="D74" s="51">
        <v>147</v>
      </c>
      <c r="E74" s="52" t="s">
        <v>120</v>
      </c>
      <c r="F74" s="51" t="s">
        <v>32</v>
      </c>
      <c r="G74" s="24">
        <v>75.900000000000006</v>
      </c>
      <c r="H74" s="24">
        <v>20.6</v>
      </c>
      <c r="I74" s="24">
        <v>0.8</v>
      </c>
      <c r="J74" s="24">
        <v>0</v>
      </c>
      <c r="K74" s="25">
        <v>0</v>
      </c>
      <c r="L74" s="24">
        <v>2.7</v>
      </c>
      <c r="M74" s="24"/>
      <c r="N74" s="30">
        <f t="shared" si="1"/>
        <v>100</v>
      </c>
      <c r="O74" s="53">
        <v>6.9</v>
      </c>
    </row>
    <row r="75" spans="1:18" x14ac:dyDescent="0.2">
      <c r="A75" s="55" t="s">
        <v>42</v>
      </c>
      <c r="B75" s="56" t="s">
        <v>99</v>
      </c>
      <c r="C75" s="57" t="s">
        <v>100</v>
      </c>
      <c r="D75" s="57" t="s">
        <v>33</v>
      </c>
      <c r="E75" s="60" t="s">
        <v>120</v>
      </c>
      <c r="F75" s="57" t="s">
        <v>32</v>
      </c>
      <c r="G75" s="26">
        <f>75.3-0.6</f>
        <v>74.7</v>
      </c>
      <c r="H75" s="26">
        <v>20.8</v>
      </c>
      <c r="I75" s="26">
        <v>0.8</v>
      </c>
      <c r="J75" s="26">
        <v>0</v>
      </c>
      <c r="K75" s="27">
        <v>0</v>
      </c>
      <c r="L75" s="26">
        <v>3.7</v>
      </c>
      <c r="M75" s="26"/>
      <c r="N75" s="31">
        <f t="shared" si="1"/>
        <v>100</v>
      </c>
      <c r="O75" s="58">
        <v>4</v>
      </c>
      <c r="Q75" s="4">
        <f>COUNT(N52:N75)</f>
        <v>24</v>
      </c>
    </row>
    <row r="76" spans="1:18" x14ac:dyDescent="0.2">
      <c r="A76" s="42" t="s">
        <v>107</v>
      </c>
      <c r="B76" s="10" t="s">
        <v>99</v>
      </c>
      <c r="C76" s="43" t="s">
        <v>100</v>
      </c>
      <c r="D76" s="43" t="s">
        <v>41</v>
      </c>
      <c r="E76" s="43" t="s">
        <v>42</v>
      </c>
      <c r="F76" s="43" t="s">
        <v>43</v>
      </c>
      <c r="K76" s="11">
        <v>4</v>
      </c>
      <c r="N76" s="14">
        <f t="shared" si="1"/>
        <v>4</v>
      </c>
      <c r="O76" s="45" t="s">
        <v>44</v>
      </c>
    </row>
    <row r="77" spans="1:18" x14ac:dyDescent="0.2">
      <c r="A77" s="42" t="s">
        <v>107</v>
      </c>
      <c r="B77" s="10" t="s">
        <v>99</v>
      </c>
      <c r="C77" s="43" t="s">
        <v>100</v>
      </c>
      <c r="D77" s="43" t="s">
        <v>45</v>
      </c>
      <c r="E77" s="44" t="s">
        <v>122</v>
      </c>
      <c r="F77" s="43" t="s">
        <v>43</v>
      </c>
      <c r="K77" s="11">
        <v>4</v>
      </c>
      <c r="N77" s="14">
        <f t="shared" si="1"/>
        <v>4</v>
      </c>
      <c r="O77" s="45" t="s">
        <v>44</v>
      </c>
      <c r="R77" s="4">
        <v>2</v>
      </c>
    </row>
    <row r="78" spans="1:18" x14ac:dyDescent="0.2">
      <c r="A78" s="46" t="s">
        <v>107</v>
      </c>
      <c r="B78" s="47" t="s">
        <v>99</v>
      </c>
      <c r="C78" s="48" t="s">
        <v>100</v>
      </c>
      <c r="D78" s="48">
        <v>172</v>
      </c>
      <c r="E78" s="59" t="s">
        <v>121</v>
      </c>
      <c r="F78" s="48" t="s">
        <v>37</v>
      </c>
      <c r="G78" s="23">
        <v>70.3</v>
      </c>
      <c r="H78" s="23">
        <v>12.2</v>
      </c>
      <c r="I78" s="23">
        <v>0</v>
      </c>
      <c r="J78" s="23">
        <v>0</v>
      </c>
      <c r="K78" s="23">
        <v>6.1</v>
      </c>
      <c r="L78" s="23">
        <v>6.3</v>
      </c>
      <c r="M78" s="23">
        <v>0</v>
      </c>
      <c r="N78" s="29">
        <f t="shared" si="1"/>
        <v>94.899999999999991</v>
      </c>
      <c r="O78" s="49">
        <v>6.1</v>
      </c>
    </row>
    <row r="79" spans="1:18" x14ac:dyDescent="0.2">
      <c r="A79" s="50" t="s">
        <v>107</v>
      </c>
      <c r="B79" s="40" t="s">
        <v>99</v>
      </c>
      <c r="C79" s="51" t="s">
        <v>100</v>
      </c>
      <c r="D79" s="51">
        <v>173</v>
      </c>
      <c r="E79" s="52" t="s">
        <v>121</v>
      </c>
      <c r="F79" s="51" t="s">
        <v>37</v>
      </c>
      <c r="G79" s="24">
        <v>78.8</v>
      </c>
      <c r="H79" s="24">
        <v>9.6999999999999993</v>
      </c>
      <c r="I79" s="24">
        <v>0</v>
      </c>
      <c r="J79" s="24">
        <v>0</v>
      </c>
      <c r="K79" s="24">
        <v>3.4</v>
      </c>
      <c r="L79" s="24">
        <v>3.1</v>
      </c>
      <c r="M79" s="24">
        <v>0</v>
      </c>
      <c r="N79" s="30">
        <f t="shared" si="1"/>
        <v>95</v>
      </c>
      <c r="O79" s="53">
        <v>3.4</v>
      </c>
    </row>
    <row r="80" spans="1:18" x14ac:dyDescent="0.2">
      <c r="A80" s="50" t="s">
        <v>107</v>
      </c>
      <c r="B80" s="40" t="s">
        <v>99</v>
      </c>
      <c r="C80" s="51" t="s">
        <v>100</v>
      </c>
      <c r="D80" s="51">
        <v>174</v>
      </c>
      <c r="E80" s="52" t="s">
        <v>121</v>
      </c>
      <c r="F80" s="51" t="s">
        <v>37</v>
      </c>
      <c r="G80" s="24">
        <v>75.099999999999994</v>
      </c>
      <c r="H80" s="24">
        <v>10.6</v>
      </c>
      <c r="I80" s="24">
        <v>0</v>
      </c>
      <c r="J80" s="24">
        <v>0</v>
      </c>
      <c r="K80" s="24">
        <v>4.0999999999999996</v>
      </c>
      <c r="L80" s="24">
        <v>5.2</v>
      </c>
      <c r="M80" s="24">
        <v>0</v>
      </c>
      <c r="N80" s="30">
        <f t="shared" si="1"/>
        <v>94.999999999999986</v>
      </c>
      <c r="O80" s="53">
        <v>4.0999999999999996</v>
      </c>
    </row>
    <row r="81" spans="1:15" x14ac:dyDescent="0.2">
      <c r="A81" s="50" t="s">
        <v>107</v>
      </c>
      <c r="B81" s="40" t="s">
        <v>99</v>
      </c>
      <c r="C81" s="51" t="s">
        <v>100</v>
      </c>
      <c r="D81" s="51">
        <v>175</v>
      </c>
      <c r="E81" s="52" t="s">
        <v>121</v>
      </c>
      <c r="F81" s="51" t="s">
        <v>37</v>
      </c>
      <c r="G81" s="24">
        <v>69.400000000000006</v>
      </c>
      <c r="H81" s="24">
        <v>11.5</v>
      </c>
      <c r="I81" s="24">
        <v>0</v>
      </c>
      <c r="J81" s="24">
        <v>0</v>
      </c>
      <c r="K81" s="24">
        <v>6.3</v>
      </c>
      <c r="L81" s="24">
        <v>7.7</v>
      </c>
      <c r="M81" s="24">
        <v>0</v>
      </c>
      <c r="N81" s="30">
        <f t="shared" si="1"/>
        <v>94.9</v>
      </c>
      <c r="O81" s="53">
        <v>6.3</v>
      </c>
    </row>
    <row r="82" spans="1:15" x14ac:dyDescent="0.2">
      <c r="A82" s="50" t="s">
        <v>107</v>
      </c>
      <c r="B82" s="40" t="s">
        <v>99</v>
      </c>
      <c r="C82" s="51" t="s">
        <v>100</v>
      </c>
      <c r="D82" s="51">
        <v>176</v>
      </c>
      <c r="E82" s="52" t="s">
        <v>121</v>
      </c>
      <c r="F82" s="51" t="s">
        <v>37</v>
      </c>
      <c r="G82" s="24">
        <v>79.3</v>
      </c>
      <c r="H82" s="24">
        <v>6.7</v>
      </c>
      <c r="I82" s="24">
        <v>0</v>
      </c>
      <c r="J82" s="24">
        <v>0</v>
      </c>
      <c r="K82" s="24">
        <v>3.8</v>
      </c>
      <c r="L82" s="24">
        <v>5.2</v>
      </c>
      <c r="M82" s="24">
        <v>0</v>
      </c>
      <c r="N82" s="30">
        <f t="shared" si="1"/>
        <v>95</v>
      </c>
      <c r="O82" s="53">
        <v>3.8</v>
      </c>
    </row>
    <row r="83" spans="1:15" x14ac:dyDescent="0.2">
      <c r="A83" s="50" t="s">
        <v>107</v>
      </c>
      <c r="B83" s="40" t="s">
        <v>99</v>
      </c>
      <c r="C83" s="51" t="s">
        <v>100</v>
      </c>
      <c r="D83" s="51">
        <v>177</v>
      </c>
      <c r="E83" s="52" t="s">
        <v>121</v>
      </c>
      <c r="F83" s="51" t="s">
        <v>37</v>
      </c>
      <c r="G83" s="24">
        <v>77.599999999999994</v>
      </c>
      <c r="H83" s="24">
        <v>7.6</v>
      </c>
      <c r="I83" s="24">
        <v>0</v>
      </c>
      <c r="J83" s="24">
        <v>0</v>
      </c>
      <c r="K83" s="24">
        <v>4.8</v>
      </c>
      <c r="L83" s="24">
        <v>5</v>
      </c>
      <c r="M83" s="24">
        <v>0</v>
      </c>
      <c r="N83" s="30">
        <f t="shared" si="1"/>
        <v>94.999999999999986</v>
      </c>
      <c r="O83" s="53">
        <v>4.8</v>
      </c>
    </row>
    <row r="84" spans="1:15" x14ac:dyDescent="0.2">
      <c r="A84" s="50" t="s">
        <v>107</v>
      </c>
      <c r="B84" s="40" t="s">
        <v>99</v>
      </c>
      <c r="C84" s="51" t="s">
        <v>100</v>
      </c>
      <c r="D84" s="51">
        <v>178</v>
      </c>
      <c r="E84" s="52" t="s">
        <v>121</v>
      </c>
      <c r="F84" s="51" t="s">
        <v>37</v>
      </c>
      <c r="G84" s="24">
        <v>72.400000000000006</v>
      </c>
      <c r="H84" s="24">
        <v>14.8</v>
      </c>
      <c r="I84" s="24">
        <v>0</v>
      </c>
      <c r="J84" s="24">
        <v>0</v>
      </c>
      <c r="K84" s="24">
        <v>3.9</v>
      </c>
      <c r="L84" s="24">
        <v>3.9</v>
      </c>
      <c r="M84" s="24">
        <v>0</v>
      </c>
      <c r="N84" s="30">
        <f t="shared" si="1"/>
        <v>95.000000000000014</v>
      </c>
      <c r="O84" s="53">
        <v>3.9</v>
      </c>
    </row>
    <row r="85" spans="1:15" x14ac:dyDescent="0.2">
      <c r="A85" s="50" t="s">
        <v>107</v>
      </c>
      <c r="B85" s="40" t="s">
        <v>99</v>
      </c>
      <c r="C85" s="51" t="s">
        <v>100</v>
      </c>
      <c r="D85" s="51">
        <v>180</v>
      </c>
      <c r="E85" s="52" t="s">
        <v>121</v>
      </c>
      <c r="F85" s="51" t="s">
        <v>37</v>
      </c>
      <c r="G85" s="24">
        <v>74.900000000000006</v>
      </c>
      <c r="H85" s="24">
        <v>10.199999999999999</v>
      </c>
      <c r="I85" s="24">
        <v>0</v>
      </c>
      <c r="J85" s="24">
        <v>0</v>
      </c>
      <c r="K85" s="24">
        <v>4</v>
      </c>
      <c r="L85" s="24">
        <v>5.9</v>
      </c>
      <c r="M85" s="24">
        <v>0</v>
      </c>
      <c r="N85" s="30">
        <f t="shared" si="1"/>
        <v>95.000000000000014</v>
      </c>
      <c r="O85" s="53">
        <v>4</v>
      </c>
    </row>
    <row r="86" spans="1:15" x14ac:dyDescent="0.2">
      <c r="A86" s="50" t="s">
        <v>107</v>
      </c>
      <c r="B86" s="40" t="s">
        <v>99</v>
      </c>
      <c r="C86" s="51" t="s">
        <v>100</v>
      </c>
      <c r="D86" s="51">
        <v>181</v>
      </c>
      <c r="E86" s="52" t="s">
        <v>121</v>
      </c>
      <c r="F86" s="51" t="s">
        <v>37</v>
      </c>
      <c r="G86" s="24">
        <v>76.7</v>
      </c>
      <c r="H86" s="24">
        <v>13.9</v>
      </c>
      <c r="I86" s="24">
        <v>0</v>
      </c>
      <c r="J86" s="24">
        <v>0</v>
      </c>
      <c r="K86" s="24">
        <v>1.6</v>
      </c>
      <c r="L86" s="24">
        <v>2.8</v>
      </c>
      <c r="M86" s="24">
        <v>0</v>
      </c>
      <c r="N86" s="30">
        <f t="shared" si="1"/>
        <v>95</v>
      </c>
      <c r="O86" s="53">
        <v>1.6</v>
      </c>
    </row>
    <row r="87" spans="1:15" x14ac:dyDescent="0.2">
      <c r="A87" s="50" t="s">
        <v>107</v>
      </c>
      <c r="B87" s="40" t="s">
        <v>99</v>
      </c>
      <c r="C87" s="51" t="s">
        <v>100</v>
      </c>
      <c r="D87" s="51">
        <v>182</v>
      </c>
      <c r="E87" s="52" t="s">
        <v>121</v>
      </c>
      <c r="F87" s="51" t="s">
        <v>37</v>
      </c>
      <c r="G87" s="24">
        <v>76.8</v>
      </c>
      <c r="H87" s="24">
        <v>12.6</v>
      </c>
      <c r="I87" s="24">
        <v>0</v>
      </c>
      <c r="J87" s="24">
        <v>0</v>
      </c>
      <c r="K87" s="24">
        <v>2.6</v>
      </c>
      <c r="L87" s="24">
        <v>3</v>
      </c>
      <c r="M87" s="24">
        <v>0</v>
      </c>
      <c r="N87" s="30">
        <f t="shared" si="1"/>
        <v>94.999999999999986</v>
      </c>
      <c r="O87" s="53">
        <v>2.6</v>
      </c>
    </row>
    <row r="88" spans="1:15" x14ac:dyDescent="0.2">
      <c r="A88" s="50" t="s">
        <v>107</v>
      </c>
      <c r="B88" s="40" t="s">
        <v>99</v>
      </c>
      <c r="C88" s="51" t="s">
        <v>100</v>
      </c>
      <c r="D88" s="51">
        <v>183</v>
      </c>
      <c r="E88" s="52" t="s">
        <v>121</v>
      </c>
      <c r="F88" s="51" t="s">
        <v>37</v>
      </c>
      <c r="G88" s="24">
        <v>71</v>
      </c>
      <c r="H88" s="24">
        <v>13.8</v>
      </c>
      <c r="I88" s="24">
        <v>0</v>
      </c>
      <c r="J88" s="24">
        <v>0</v>
      </c>
      <c r="K88" s="24">
        <v>5.4</v>
      </c>
      <c r="L88" s="24">
        <v>4.8</v>
      </c>
      <c r="M88" s="24">
        <v>0</v>
      </c>
      <c r="N88" s="30">
        <f t="shared" si="1"/>
        <v>95</v>
      </c>
      <c r="O88" s="53">
        <v>5.4</v>
      </c>
    </row>
    <row r="89" spans="1:15" x14ac:dyDescent="0.2">
      <c r="A89" s="50" t="s">
        <v>107</v>
      </c>
      <c r="B89" s="40" t="s">
        <v>99</v>
      </c>
      <c r="C89" s="51" t="s">
        <v>100</v>
      </c>
      <c r="D89" s="51">
        <v>184</v>
      </c>
      <c r="E89" s="52" t="s">
        <v>121</v>
      </c>
      <c r="F89" s="51" t="s">
        <v>37</v>
      </c>
      <c r="G89" s="24">
        <v>82.2</v>
      </c>
      <c r="H89" s="24">
        <v>9.5</v>
      </c>
      <c r="I89" s="24">
        <v>0</v>
      </c>
      <c r="J89" s="24">
        <v>0</v>
      </c>
      <c r="K89" s="24">
        <v>1.2</v>
      </c>
      <c r="L89" s="24">
        <v>2</v>
      </c>
      <c r="M89" s="24">
        <v>0</v>
      </c>
      <c r="N89" s="30">
        <f t="shared" si="1"/>
        <v>94.9</v>
      </c>
      <c r="O89" s="53">
        <v>1.2</v>
      </c>
    </row>
    <row r="90" spans="1:15" x14ac:dyDescent="0.2">
      <c r="A90" s="50" t="s">
        <v>107</v>
      </c>
      <c r="B90" s="40" t="s">
        <v>99</v>
      </c>
      <c r="C90" s="51" t="s">
        <v>100</v>
      </c>
      <c r="D90" s="51">
        <v>185</v>
      </c>
      <c r="E90" s="52" t="s">
        <v>121</v>
      </c>
      <c r="F90" s="51" t="s">
        <v>37</v>
      </c>
      <c r="G90" s="24">
        <v>66.099999999999994</v>
      </c>
      <c r="H90" s="24">
        <v>5.0999999999999996</v>
      </c>
      <c r="I90" s="24">
        <v>0</v>
      </c>
      <c r="J90" s="64">
        <v>3.5</v>
      </c>
      <c r="K90" s="24">
        <v>10</v>
      </c>
      <c r="L90" s="24">
        <v>13.8</v>
      </c>
      <c r="M90" s="24">
        <v>0</v>
      </c>
      <c r="N90" s="30">
        <f t="shared" si="1"/>
        <v>98.499999999999986</v>
      </c>
      <c r="O90" s="53">
        <v>10</v>
      </c>
    </row>
    <row r="91" spans="1:15" x14ac:dyDescent="0.2">
      <c r="A91" s="50" t="s">
        <v>107</v>
      </c>
      <c r="B91" s="40" t="s">
        <v>99</v>
      </c>
      <c r="C91" s="51" t="s">
        <v>100</v>
      </c>
      <c r="D91" s="51">
        <v>186</v>
      </c>
      <c r="E91" s="52" t="s">
        <v>121</v>
      </c>
      <c r="F91" s="51" t="s">
        <v>37</v>
      </c>
      <c r="G91" s="24">
        <v>74</v>
      </c>
      <c r="H91" s="24">
        <v>13.5</v>
      </c>
      <c r="I91" s="24">
        <v>0</v>
      </c>
      <c r="J91" s="24">
        <v>0</v>
      </c>
      <c r="K91" s="24">
        <v>1.7</v>
      </c>
      <c r="L91" s="24">
        <v>5.8</v>
      </c>
      <c r="M91" s="24">
        <v>0</v>
      </c>
      <c r="N91" s="30">
        <f t="shared" si="1"/>
        <v>95</v>
      </c>
      <c r="O91" s="53">
        <v>1.7</v>
      </c>
    </row>
    <row r="92" spans="1:15" x14ac:dyDescent="0.2">
      <c r="A92" s="50" t="s">
        <v>107</v>
      </c>
      <c r="B92" s="40" t="s">
        <v>99</v>
      </c>
      <c r="C92" s="51" t="s">
        <v>100</v>
      </c>
      <c r="D92" s="51">
        <v>187</v>
      </c>
      <c r="E92" s="52" t="s">
        <v>121</v>
      </c>
      <c r="F92" s="51" t="s">
        <v>37</v>
      </c>
      <c r="G92" s="24">
        <v>66.400000000000006</v>
      </c>
      <c r="H92" s="24">
        <v>9.9</v>
      </c>
      <c r="I92" s="24">
        <v>0</v>
      </c>
      <c r="J92" s="24">
        <v>0</v>
      </c>
      <c r="K92" s="24">
        <v>8.5</v>
      </c>
      <c r="L92" s="24">
        <v>10.199999999999999</v>
      </c>
      <c r="M92" s="24">
        <v>0</v>
      </c>
      <c r="N92" s="30">
        <f t="shared" si="1"/>
        <v>95.000000000000014</v>
      </c>
      <c r="O92" s="53">
        <v>8.5</v>
      </c>
    </row>
    <row r="93" spans="1:15" x14ac:dyDescent="0.2">
      <c r="A93" s="50" t="s">
        <v>107</v>
      </c>
      <c r="B93" s="40" t="s">
        <v>99</v>
      </c>
      <c r="C93" s="51" t="s">
        <v>100</v>
      </c>
      <c r="D93" s="51">
        <v>188</v>
      </c>
      <c r="E93" s="52" t="s">
        <v>121</v>
      </c>
      <c r="F93" s="51" t="s">
        <v>37</v>
      </c>
      <c r="G93" s="24">
        <v>73.2</v>
      </c>
      <c r="H93" s="24">
        <v>7.5</v>
      </c>
      <c r="I93" s="24">
        <v>0</v>
      </c>
      <c r="J93" s="24">
        <v>0</v>
      </c>
      <c r="K93" s="24">
        <v>5.9</v>
      </c>
      <c r="L93" s="24">
        <v>8.3000000000000007</v>
      </c>
      <c r="M93" s="24">
        <v>0</v>
      </c>
      <c r="N93" s="30">
        <f t="shared" si="1"/>
        <v>94.9</v>
      </c>
      <c r="O93" s="53">
        <v>5.9</v>
      </c>
    </row>
    <row r="94" spans="1:15" x14ac:dyDescent="0.2">
      <c r="A94" s="50" t="s">
        <v>107</v>
      </c>
      <c r="B94" s="40" t="s">
        <v>99</v>
      </c>
      <c r="C94" s="51" t="s">
        <v>100</v>
      </c>
      <c r="D94" s="51">
        <v>189</v>
      </c>
      <c r="E94" s="52" t="s">
        <v>121</v>
      </c>
      <c r="F94" s="51" t="s">
        <v>37</v>
      </c>
      <c r="G94" s="24">
        <v>76.599999999999994</v>
      </c>
      <c r="H94" s="24">
        <v>12.4</v>
      </c>
      <c r="I94" s="24">
        <v>0</v>
      </c>
      <c r="J94" s="24">
        <v>0</v>
      </c>
      <c r="K94" s="24">
        <v>1.7</v>
      </c>
      <c r="L94" s="24">
        <v>4.3</v>
      </c>
      <c r="M94" s="24">
        <v>0</v>
      </c>
      <c r="N94" s="30">
        <f t="shared" si="1"/>
        <v>95</v>
      </c>
      <c r="O94" s="53">
        <v>1.7</v>
      </c>
    </row>
    <row r="95" spans="1:15" x14ac:dyDescent="0.2">
      <c r="A95" s="50" t="s">
        <v>107</v>
      </c>
      <c r="B95" s="40" t="s">
        <v>99</v>
      </c>
      <c r="C95" s="51" t="s">
        <v>100</v>
      </c>
      <c r="D95" s="51">
        <v>190</v>
      </c>
      <c r="E95" s="52" t="s">
        <v>121</v>
      </c>
      <c r="F95" s="51" t="s">
        <v>37</v>
      </c>
      <c r="G95" s="24">
        <v>71.8</v>
      </c>
      <c r="H95" s="24">
        <v>13.9</v>
      </c>
      <c r="I95" s="24">
        <v>0</v>
      </c>
      <c r="J95" s="24">
        <v>0</v>
      </c>
      <c r="K95" s="24">
        <v>3.9</v>
      </c>
      <c r="L95" s="24">
        <v>5.4</v>
      </c>
      <c r="M95" s="24">
        <v>0</v>
      </c>
      <c r="N95" s="30">
        <f t="shared" si="1"/>
        <v>95.000000000000014</v>
      </c>
      <c r="O95" s="53">
        <v>3.9</v>
      </c>
    </row>
    <row r="96" spans="1:15" x14ac:dyDescent="0.2">
      <c r="A96" s="50" t="s">
        <v>107</v>
      </c>
      <c r="B96" s="40" t="s">
        <v>99</v>
      </c>
      <c r="C96" s="51" t="s">
        <v>100</v>
      </c>
      <c r="D96" s="51">
        <v>191</v>
      </c>
      <c r="E96" s="52" t="s">
        <v>121</v>
      </c>
      <c r="F96" s="51" t="s">
        <v>37</v>
      </c>
      <c r="G96" s="24">
        <v>73.3</v>
      </c>
      <c r="H96" s="24">
        <v>6.6</v>
      </c>
      <c r="I96" s="24">
        <v>0</v>
      </c>
      <c r="J96" s="24">
        <v>0</v>
      </c>
      <c r="K96" s="24">
        <v>5.2</v>
      </c>
      <c r="L96" s="24">
        <v>10</v>
      </c>
      <c r="M96" s="24">
        <v>0</v>
      </c>
      <c r="N96" s="30">
        <f t="shared" si="1"/>
        <v>95.1</v>
      </c>
      <c r="O96" s="53">
        <v>5.2</v>
      </c>
    </row>
    <row r="97" spans="1:15" x14ac:dyDescent="0.2">
      <c r="A97" s="50" t="s">
        <v>107</v>
      </c>
      <c r="B97" s="40" t="s">
        <v>99</v>
      </c>
      <c r="C97" s="51" t="s">
        <v>100</v>
      </c>
      <c r="D97" s="51">
        <v>192</v>
      </c>
      <c r="E97" s="52" t="s">
        <v>121</v>
      </c>
      <c r="F97" s="51" t="s">
        <v>37</v>
      </c>
      <c r="G97" s="24">
        <v>73.099999999999994</v>
      </c>
      <c r="H97" s="24">
        <v>12.4</v>
      </c>
      <c r="I97" s="24">
        <v>0</v>
      </c>
      <c r="J97" s="24">
        <v>0</v>
      </c>
      <c r="K97" s="24">
        <v>4</v>
      </c>
      <c r="L97" s="24">
        <v>5.5</v>
      </c>
      <c r="M97" s="24">
        <v>0</v>
      </c>
      <c r="N97" s="30">
        <f t="shared" si="1"/>
        <v>95</v>
      </c>
      <c r="O97" s="53">
        <v>4</v>
      </c>
    </row>
    <row r="98" spans="1:15" x14ac:dyDescent="0.2">
      <c r="A98" s="50" t="s">
        <v>107</v>
      </c>
      <c r="B98" s="40" t="s">
        <v>99</v>
      </c>
      <c r="C98" s="51" t="s">
        <v>100</v>
      </c>
      <c r="D98" s="51">
        <v>193</v>
      </c>
      <c r="E98" s="52" t="s">
        <v>121</v>
      </c>
      <c r="F98" s="51" t="s">
        <v>37</v>
      </c>
      <c r="G98" s="24">
        <v>68.099999999999994</v>
      </c>
      <c r="H98" s="24">
        <v>14.2</v>
      </c>
      <c r="I98" s="24">
        <v>0</v>
      </c>
      <c r="J98" s="24">
        <v>0</v>
      </c>
      <c r="K98" s="24">
        <v>5</v>
      </c>
      <c r="L98" s="24">
        <v>7.7</v>
      </c>
      <c r="M98" s="24">
        <v>0</v>
      </c>
      <c r="N98" s="30">
        <f t="shared" si="1"/>
        <v>95</v>
      </c>
      <c r="O98" s="53">
        <v>5</v>
      </c>
    </row>
    <row r="99" spans="1:15" x14ac:dyDescent="0.2">
      <c r="A99" s="50" t="s">
        <v>107</v>
      </c>
      <c r="B99" s="40" t="s">
        <v>99</v>
      </c>
      <c r="C99" s="51" t="s">
        <v>100</v>
      </c>
      <c r="D99" s="51">
        <v>194</v>
      </c>
      <c r="E99" s="52" t="s">
        <v>121</v>
      </c>
      <c r="F99" s="51" t="s">
        <v>37</v>
      </c>
      <c r="G99" s="24">
        <v>71.8</v>
      </c>
      <c r="H99" s="24">
        <v>13.4</v>
      </c>
      <c r="I99" s="24">
        <v>0</v>
      </c>
      <c r="J99" s="24">
        <v>0</v>
      </c>
      <c r="K99" s="24">
        <v>4.9000000000000004</v>
      </c>
      <c r="L99" s="24">
        <v>4.9000000000000004</v>
      </c>
      <c r="M99" s="24">
        <v>0</v>
      </c>
      <c r="N99" s="30">
        <f t="shared" si="1"/>
        <v>95.000000000000014</v>
      </c>
      <c r="O99" s="53">
        <v>4.9000000000000004</v>
      </c>
    </row>
    <row r="100" spans="1:15" x14ac:dyDescent="0.2">
      <c r="A100" s="50" t="s">
        <v>107</v>
      </c>
      <c r="B100" s="40" t="s">
        <v>99</v>
      </c>
      <c r="C100" s="51" t="s">
        <v>100</v>
      </c>
      <c r="D100" s="51">
        <v>195</v>
      </c>
      <c r="E100" s="52" t="s">
        <v>121</v>
      </c>
      <c r="F100" s="51" t="s">
        <v>37</v>
      </c>
      <c r="G100" s="24">
        <v>76</v>
      </c>
      <c r="H100" s="24">
        <v>10.4</v>
      </c>
      <c r="I100" s="24">
        <v>0</v>
      </c>
      <c r="J100" s="24">
        <v>0</v>
      </c>
      <c r="K100" s="24">
        <v>3.7</v>
      </c>
      <c r="L100" s="24">
        <v>4.9000000000000004</v>
      </c>
      <c r="M100" s="24">
        <v>0</v>
      </c>
      <c r="N100" s="30">
        <f t="shared" si="1"/>
        <v>95.000000000000014</v>
      </c>
      <c r="O100" s="53">
        <v>3.7</v>
      </c>
    </row>
    <row r="101" spans="1:15" x14ac:dyDescent="0.2">
      <c r="A101" s="50" t="s">
        <v>107</v>
      </c>
      <c r="B101" s="40" t="s">
        <v>99</v>
      </c>
      <c r="C101" s="51" t="s">
        <v>100</v>
      </c>
      <c r="D101" s="51">
        <v>196</v>
      </c>
      <c r="E101" s="52" t="s">
        <v>121</v>
      </c>
      <c r="F101" s="51" t="s">
        <v>37</v>
      </c>
      <c r="G101" s="24">
        <v>73.099999999999994</v>
      </c>
      <c r="H101" s="24">
        <v>14.4</v>
      </c>
      <c r="I101" s="24">
        <v>0</v>
      </c>
      <c r="J101" s="24">
        <v>0</v>
      </c>
      <c r="K101" s="24">
        <v>2.2999999999999998</v>
      </c>
      <c r="L101" s="24">
        <v>5.2</v>
      </c>
      <c r="M101" s="24">
        <v>0</v>
      </c>
      <c r="N101" s="30">
        <f t="shared" si="1"/>
        <v>95</v>
      </c>
      <c r="O101" s="53">
        <v>2.2999999999999998</v>
      </c>
    </row>
    <row r="102" spans="1:15" x14ac:dyDescent="0.2">
      <c r="A102" s="50" t="s">
        <v>107</v>
      </c>
      <c r="B102" s="40" t="s">
        <v>99</v>
      </c>
      <c r="C102" s="51" t="s">
        <v>100</v>
      </c>
      <c r="D102" s="51">
        <v>197</v>
      </c>
      <c r="E102" s="52" t="s">
        <v>121</v>
      </c>
      <c r="F102" s="51" t="s">
        <v>37</v>
      </c>
      <c r="G102" s="24">
        <v>77.900000000000006</v>
      </c>
      <c r="H102" s="24">
        <v>10.5</v>
      </c>
      <c r="I102" s="24">
        <v>0</v>
      </c>
      <c r="J102" s="24">
        <v>0</v>
      </c>
      <c r="K102" s="24">
        <v>2.1</v>
      </c>
      <c r="L102" s="24">
        <v>4.5</v>
      </c>
      <c r="M102" s="24">
        <v>0</v>
      </c>
      <c r="N102" s="30">
        <f t="shared" si="1"/>
        <v>95</v>
      </c>
      <c r="O102" s="53">
        <v>2.1</v>
      </c>
    </row>
    <row r="103" spans="1:15" x14ac:dyDescent="0.2">
      <c r="A103" s="50" t="s">
        <v>107</v>
      </c>
      <c r="B103" s="40" t="s">
        <v>99</v>
      </c>
      <c r="C103" s="51" t="s">
        <v>100</v>
      </c>
      <c r="D103" s="51">
        <v>198</v>
      </c>
      <c r="E103" s="52" t="s">
        <v>121</v>
      </c>
      <c r="F103" s="51" t="s">
        <v>37</v>
      </c>
      <c r="G103" s="24">
        <v>70.7</v>
      </c>
      <c r="H103" s="24">
        <v>11.2</v>
      </c>
      <c r="I103" s="24">
        <v>0</v>
      </c>
      <c r="J103" s="24">
        <v>0</v>
      </c>
      <c r="K103" s="24">
        <v>5.2</v>
      </c>
      <c r="L103" s="24">
        <v>7.8</v>
      </c>
      <c r="M103" s="24">
        <v>0</v>
      </c>
      <c r="N103" s="30">
        <f t="shared" si="1"/>
        <v>94.9</v>
      </c>
      <c r="O103" s="53">
        <v>5.2</v>
      </c>
    </row>
    <row r="104" spans="1:15" x14ac:dyDescent="0.2">
      <c r="A104" s="50" t="s">
        <v>107</v>
      </c>
      <c r="B104" s="40" t="s">
        <v>99</v>
      </c>
      <c r="C104" s="51" t="s">
        <v>100</v>
      </c>
      <c r="D104" s="51">
        <v>199</v>
      </c>
      <c r="E104" s="52" t="s">
        <v>121</v>
      </c>
      <c r="F104" s="51" t="s">
        <v>37</v>
      </c>
      <c r="G104" s="24">
        <v>76.099999999999994</v>
      </c>
      <c r="H104" s="24">
        <v>13.9</v>
      </c>
      <c r="I104" s="24">
        <v>0</v>
      </c>
      <c r="J104" s="24">
        <v>0</v>
      </c>
      <c r="K104" s="24">
        <v>1.2</v>
      </c>
      <c r="L104" s="24">
        <v>3.8</v>
      </c>
      <c r="M104" s="24">
        <v>0</v>
      </c>
      <c r="N104" s="30">
        <f t="shared" si="1"/>
        <v>95</v>
      </c>
      <c r="O104" s="53">
        <v>1.2</v>
      </c>
    </row>
    <row r="105" spans="1:15" x14ac:dyDescent="0.2">
      <c r="A105" s="50" t="s">
        <v>107</v>
      </c>
      <c r="B105" s="40" t="s">
        <v>99</v>
      </c>
      <c r="C105" s="51" t="s">
        <v>100</v>
      </c>
      <c r="D105" s="51">
        <v>200</v>
      </c>
      <c r="E105" s="52" t="s">
        <v>121</v>
      </c>
      <c r="F105" s="51" t="s">
        <v>37</v>
      </c>
      <c r="G105" s="24">
        <v>74.599999999999994</v>
      </c>
      <c r="H105" s="24">
        <v>9.4</v>
      </c>
      <c r="I105" s="24">
        <v>0</v>
      </c>
      <c r="J105" s="24">
        <v>0</v>
      </c>
      <c r="K105" s="24">
        <v>4.5</v>
      </c>
      <c r="L105" s="24">
        <v>6.5</v>
      </c>
      <c r="M105" s="24">
        <v>0</v>
      </c>
      <c r="N105" s="30">
        <f t="shared" si="1"/>
        <v>95</v>
      </c>
      <c r="O105" s="53">
        <v>4.5</v>
      </c>
    </row>
    <row r="106" spans="1:15" x14ac:dyDescent="0.2">
      <c r="A106" s="50" t="s">
        <v>107</v>
      </c>
      <c r="B106" s="40" t="s">
        <v>99</v>
      </c>
      <c r="C106" s="51" t="s">
        <v>100</v>
      </c>
      <c r="D106" s="51" t="s">
        <v>38</v>
      </c>
      <c r="E106" s="52" t="s">
        <v>121</v>
      </c>
      <c r="F106" s="51" t="s">
        <v>37</v>
      </c>
      <c r="G106" s="24">
        <v>69.099999999999994</v>
      </c>
      <c r="H106" s="24">
        <v>9.9</v>
      </c>
      <c r="I106" s="24">
        <v>0</v>
      </c>
      <c r="J106" s="24">
        <v>0</v>
      </c>
      <c r="K106" s="24">
        <v>7.1</v>
      </c>
      <c r="L106" s="24">
        <v>9</v>
      </c>
      <c r="M106" s="24">
        <v>0</v>
      </c>
      <c r="N106" s="30">
        <f t="shared" si="1"/>
        <v>95.1</v>
      </c>
      <c r="O106" s="53">
        <v>7.1</v>
      </c>
    </row>
    <row r="107" spans="1:15" x14ac:dyDescent="0.2">
      <c r="A107" s="50" t="s">
        <v>107</v>
      </c>
      <c r="B107" s="40" t="s">
        <v>99</v>
      </c>
      <c r="C107" s="51" t="s">
        <v>100</v>
      </c>
      <c r="D107" s="51">
        <v>202</v>
      </c>
      <c r="E107" s="52" t="s">
        <v>121</v>
      </c>
      <c r="F107" s="51" t="s">
        <v>37</v>
      </c>
      <c r="G107" s="24">
        <v>78.599999999999994</v>
      </c>
      <c r="H107" s="24">
        <v>9.8000000000000007</v>
      </c>
      <c r="I107" s="24">
        <v>0</v>
      </c>
      <c r="J107" s="24">
        <v>0</v>
      </c>
      <c r="K107" s="24">
        <v>2.4</v>
      </c>
      <c r="L107" s="24">
        <v>4.2</v>
      </c>
      <c r="M107" s="24">
        <v>0</v>
      </c>
      <c r="N107" s="30">
        <f t="shared" si="1"/>
        <v>95</v>
      </c>
      <c r="O107" s="53">
        <v>2.4</v>
      </c>
    </row>
    <row r="108" spans="1:15" x14ac:dyDescent="0.2">
      <c r="A108" s="50" t="s">
        <v>107</v>
      </c>
      <c r="B108" s="40" t="s">
        <v>99</v>
      </c>
      <c r="C108" s="51" t="s">
        <v>100</v>
      </c>
      <c r="D108" s="51">
        <v>203</v>
      </c>
      <c r="E108" s="52" t="s">
        <v>121</v>
      </c>
      <c r="F108" s="51" t="s">
        <v>37</v>
      </c>
      <c r="G108" s="24">
        <v>77.2</v>
      </c>
      <c r="H108" s="24">
        <v>9.6999999999999993</v>
      </c>
      <c r="I108" s="24">
        <v>0</v>
      </c>
      <c r="J108" s="24">
        <v>0</v>
      </c>
      <c r="K108" s="24">
        <v>2.8</v>
      </c>
      <c r="L108" s="24">
        <v>5.4</v>
      </c>
      <c r="M108" s="24">
        <v>0</v>
      </c>
      <c r="N108" s="30">
        <f t="shared" si="1"/>
        <v>95.100000000000009</v>
      </c>
      <c r="O108" s="53">
        <v>2.8</v>
      </c>
    </row>
    <row r="109" spans="1:15" x14ac:dyDescent="0.2">
      <c r="A109" s="50" t="s">
        <v>107</v>
      </c>
      <c r="B109" s="40" t="s">
        <v>99</v>
      </c>
      <c r="C109" s="51" t="s">
        <v>100</v>
      </c>
      <c r="D109" s="51">
        <v>204</v>
      </c>
      <c r="E109" s="52" t="s">
        <v>121</v>
      </c>
      <c r="F109" s="51" t="s">
        <v>37</v>
      </c>
      <c r="G109" s="24">
        <v>78.400000000000006</v>
      </c>
      <c r="H109" s="24">
        <v>11.1</v>
      </c>
      <c r="I109" s="24">
        <v>0</v>
      </c>
      <c r="J109" s="24">
        <v>0</v>
      </c>
      <c r="K109" s="24">
        <v>2</v>
      </c>
      <c r="L109" s="24">
        <v>3.4</v>
      </c>
      <c r="M109" s="24">
        <v>0</v>
      </c>
      <c r="N109" s="30">
        <f t="shared" si="1"/>
        <v>94.9</v>
      </c>
      <c r="O109" s="53">
        <v>2</v>
      </c>
    </row>
    <row r="110" spans="1:15" x14ac:dyDescent="0.2">
      <c r="A110" s="50" t="s">
        <v>107</v>
      </c>
      <c r="B110" s="40" t="s">
        <v>99</v>
      </c>
      <c r="C110" s="51" t="s">
        <v>100</v>
      </c>
      <c r="D110" s="51">
        <v>205</v>
      </c>
      <c r="E110" s="52" t="s">
        <v>121</v>
      </c>
      <c r="F110" s="51" t="s">
        <v>37</v>
      </c>
      <c r="G110" s="24">
        <v>76.599999999999994</v>
      </c>
      <c r="H110" s="24">
        <v>9.6</v>
      </c>
      <c r="I110" s="24">
        <v>0</v>
      </c>
      <c r="J110" s="24">
        <v>0</v>
      </c>
      <c r="K110" s="24">
        <v>3.1</v>
      </c>
      <c r="L110" s="24">
        <v>5.7</v>
      </c>
      <c r="M110" s="24">
        <v>0</v>
      </c>
      <c r="N110" s="30">
        <f t="shared" si="1"/>
        <v>94.999999999999986</v>
      </c>
      <c r="O110" s="53">
        <v>3.1</v>
      </c>
    </row>
    <row r="111" spans="1:15" x14ac:dyDescent="0.2">
      <c r="A111" s="50" t="s">
        <v>107</v>
      </c>
      <c r="B111" s="40" t="s">
        <v>99</v>
      </c>
      <c r="C111" s="51" t="s">
        <v>100</v>
      </c>
      <c r="D111" s="51">
        <v>206</v>
      </c>
      <c r="E111" s="52" t="s">
        <v>121</v>
      </c>
      <c r="F111" s="51" t="s">
        <v>37</v>
      </c>
      <c r="G111" s="24">
        <v>73.3</v>
      </c>
      <c r="H111" s="24">
        <v>8.9</v>
      </c>
      <c r="I111" s="24">
        <v>0</v>
      </c>
      <c r="J111" s="24">
        <v>0</v>
      </c>
      <c r="K111" s="24">
        <v>6</v>
      </c>
      <c r="L111" s="24">
        <v>6.8</v>
      </c>
      <c r="M111" s="24">
        <v>0</v>
      </c>
      <c r="N111" s="30">
        <f t="shared" si="1"/>
        <v>95</v>
      </c>
      <c r="O111" s="53">
        <v>6</v>
      </c>
    </row>
    <row r="112" spans="1:15" x14ac:dyDescent="0.2">
      <c r="A112" s="50" t="s">
        <v>107</v>
      </c>
      <c r="B112" s="40" t="s">
        <v>99</v>
      </c>
      <c r="C112" s="51" t="s">
        <v>100</v>
      </c>
      <c r="D112" s="51">
        <v>207</v>
      </c>
      <c r="E112" s="52" t="s">
        <v>121</v>
      </c>
      <c r="F112" s="51" t="s">
        <v>37</v>
      </c>
      <c r="G112" s="24">
        <v>73.599999999999994</v>
      </c>
      <c r="H112" s="24">
        <v>9.1999999999999993</v>
      </c>
      <c r="I112" s="24">
        <v>0</v>
      </c>
      <c r="J112" s="24">
        <v>0</v>
      </c>
      <c r="K112" s="24">
        <v>4.5999999999999996</v>
      </c>
      <c r="L112" s="24">
        <v>7.6</v>
      </c>
      <c r="M112" s="24">
        <v>0</v>
      </c>
      <c r="N112" s="30">
        <f t="shared" si="1"/>
        <v>94.999999999999986</v>
      </c>
      <c r="O112" s="53">
        <v>4.5999999999999996</v>
      </c>
    </row>
    <row r="113" spans="1:15" x14ac:dyDescent="0.2">
      <c r="A113" s="50" t="s">
        <v>107</v>
      </c>
      <c r="B113" s="40" t="s">
        <v>99</v>
      </c>
      <c r="C113" s="51" t="s">
        <v>100</v>
      </c>
      <c r="D113" s="51">
        <v>208</v>
      </c>
      <c r="E113" s="52" t="s">
        <v>121</v>
      </c>
      <c r="F113" s="51" t="s">
        <v>37</v>
      </c>
      <c r="G113" s="24">
        <v>76.2</v>
      </c>
      <c r="H113" s="24">
        <v>9.5</v>
      </c>
      <c r="I113" s="24">
        <v>0</v>
      </c>
      <c r="J113" s="24">
        <v>0</v>
      </c>
      <c r="K113" s="24">
        <v>4</v>
      </c>
      <c r="L113" s="24">
        <v>5.4</v>
      </c>
      <c r="M113" s="24">
        <v>0</v>
      </c>
      <c r="N113" s="30">
        <f t="shared" si="1"/>
        <v>95.100000000000009</v>
      </c>
      <c r="O113" s="53">
        <v>4</v>
      </c>
    </row>
    <row r="114" spans="1:15" x14ac:dyDescent="0.2">
      <c r="A114" s="50" t="s">
        <v>107</v>
      </c>
      <c r="B114" s="40" t="s">
        <v>99</v>
      </c>
      <c r="C114" s="51" t="s">
        <v>100</v>
      </c>
      <c r="D114" s="51">
        <v>209</v>
      </c>
      <c r="E114" s="52" t="s">
        <v>121</v>
      </c>
      <c r="F114" s="51" t="s">
        <v>37</v>
      </c>
      <c r="G114" s="24">
        <v>72.400000000000006</v>
      </c>
      <c r="H114" s="24">
        <v>8.5</v>
      </c>
      <c r="I114" s="24">
        <v>0</v>
      </c>
      <c r="J114" s="24">
        <v>0</v>
      </c>
      <c r="K114" s="24">
        <v>7.2</v>
      </c>
      <c r="L114" s="24">
        <v>7</v>
      </c>
      <c r="M114" s="24">
        <v>0</v>
      </c>
      <c r="N114" s="30">
        <f t="shared" si="1"/>
        <v>95.100000000000009</v>
      </c>
      <c r="O114" s="53">
        <v>7.2</v>
      </c>
    </row>
    <row r="115" spans="1:15" x14ac:dyDescent="0.2">
      <c r="A115" s="50" t="s">
        <v>107</v>
      </c>
      <c r="B115" s="40" t="s">
        <v>99</v>
      </c>
      <c r="C115" s="51" t="s">
        <v>100</v>
      </c>
      <c r="D115" s="51" t="s">
        <v>39</v>
      </c>
      <c r="E115" s="52" t="s">
        <v>121</v>
      </c>
      <c r="F115" s="51" t="s">
        <v>37</v>
      </c>
      <c r="G115" s="24">
        <v>70.400000000000006</v>
      </c>
      <c r="H115" s="24">
        <v>13.9</v>
      </c>
      <c r="I115" s="24">
        <v>0</v>
      </c>
      <c r="J115" s="24">
        <v>0</v>
      </c>
      <c r="K115" s="24">
        <v>2.6</v>
      </c>
      <c r="L115" s="24">
        <v>8.1</v>
      </c>
      <c r="M115" s="24">
        <v>0</v>
      </c>
      <c r="N115" s="30">
        <f t="shared" si="1"/>
        <v>95</v>
      </c>
      <c r="O115" s="53">
        <v>2.6</v>
      </c>
    </row>
    <row r="116" spans="1:15" x14ac:dyDescent="0.2">
      <c r="A116" s="50" t="s">
        <v>107</v>
      </c>
      <c r="B116" s="40" t="s">
        <v>99</v>
      </c>
      <c r="C116" s="51" t="s">
        <v>100</v>
      </c>
      <c r="D116" s="51">
        <v>211</v>
      </c>
      <c r="E116" s="52" t="s">
        <v>121</v>
      </c>
      <c r="F116" s="51" t="s">
        <v>37</v>
      </c>
      <c r="G116" s="24">
        <v>74.3</v>
      </c>
      <c r="H116" s="24">
        <v>11.2</v>
      </c>
      <c r="I116" s="24">
        <v>0</v>
      </c>
      <c r="J116" s="24">
        <v>0</v>
      </c>
      <c r="K116" s="24">
        <v>3.4</v>
      </c>
      <c r="L116" s="24">
        <v>6</v>
      </c>
      <c r="M116" s="24">
        <v>0</v>
      </c>
      <c r="N116" s="30">
        <f t="shared" si="1"/>
        <v>94.9</v>
      </c>
      <c r="O116" s="53">
        <v>3.4</v>
      </c>
    </row>
    <row r="117" spans="1:15" x14ac:dyDescent="0.2">
      <c r="A117" s="50" t="s">
        <v>107</v>
      </c>
      <c r="B117" s="40" t="s">
        <v>99</v>
      </c>
      <c r="C117" s="51" t="s">
        <v>100</v>
      </c>
      <c r="D117" s="51">
        <v>212</v>
      </c>
      <c r="E117" s="52" t="s">
        <v>121</v>
      </c>
      <c r="F117" s="51" t="s">
        <v>37</v>
      </c>
      <c r="G117" s="24">
        <v>75.5</v>
      </c>
      <c r="H117" s="24">
        <v>10.8</v>
      </c>
      <c r="I117" s="24">
        <v>0</v>
      </c>
      <c r="J117" s="24">
        <v>0</v>
      </c>
      <c r="K117" s="24">
        <v>3.7</v>
      </c>
      <c r="L117" s="24">
        <v>5</v>
      </c>
      <c r="M117" s="24">
        <v>0</v>
      </c>
      <c r="N117" s="30">
        <f t="shared" si="1"/>
        <v>95</v>
      </c>
      <c r="O117" s="53">
        <v>3.7</v>
      </c>
    </row>
    <row r="118" spans="1:15" x14ac:dyDescent="0.2">
      <c r="A118" s="50" t="s">
        <v>107</v>
      </c>
      <c r="B118" s="40" t="s">
        <v>99</v>
      </c>
      <c r="C118" s="51" t="s">
        <v>100</v>
      </c>
      <c r="D118" s="51" t="s">
        <v>40</v>
      </c>
      <c r="E118" s="52" t="s">
        <v>121</v>
      </c>
      <c r="F118" s="51" t="s">
        <v>37</v>
      </c>
      <c r="G118" s="24">
        <v>73.3</v>
      </c>
      <c r="H118" s="24">
        <v>11.7</v>
      </c>
      <c r="I118" s="24">
        <v>0</v>
      </c>
      <c r="J118" s="24">
        <v>0</v>
      </c>
      <c r="K118" s="24">
        <v>4.4000000000000004</v>
      </c>
      <c r="L118" s="24">
        <v>5.5</v>
      </c>
      <c r="M118" s="24">
        <v>0</v>
      </c>
      <c r="N118" s="30">
        <f t="shared" si="1"/>
        <v>94.9</v>
      </c>
      <c r="O118" s="53">
        <v>4.4000000000000004</v>
      </c>
    </row>
    <row r="119" spans="1:15" x14ac:dyDescent="0.2">
      <c r="A119" s="50" t="s">
        <v>107</v>
      </c>
      <c r="B119" s="40" t="s">
        <v>99</v>
      </c>
      <c r="C119" s="51" t="s">
        <v>100</v>
      </c>
      <c r="D119" s="51">
        <v>213</v>
      </c>
      <c r="E119" s="52" t="s">
        <v>121</v>
      </c>
      <c r="F119" s="51" t="s">
        <v>37</v>
      </c>
      <c r="G119" s="24">
        <v>68.3</v>
      </c>
      <c r="H119" s="24">
        <v>16.2</v>
      </c>
      <c r="I119" s="24">
        <v>0</v>
      </c>
      <c r="J119" s="24">
        <v>0</v>
      </c>
      <c r="K119" s="24">
        <v>4.8</v>
      </c>
      <c r="L119" s="24">
        <v>5.7</v>
      </c>
      <c r="M119" s="24">
        <v>0</v>
      </c>
      <c r="N119" s="30">
        <f t="shared" si="1"/>
        <v>95</v>
      </c>
      <c r="O119" s="53">
        <v>4.8</v>
      </c>
    </row>
    <row r="120" spans="1:15" x14ac:dyDescent="0.2">
      <c r="A120" s="50" t="s">
        <v>107</v>
      </c>
      <c r="B120" s="40" t="s">
        <v>99</v>
      </c>
      <c r="C120" s="51" t="s">
        <v>100</v>
      </c>
      <c r="D120" s="51">
        <v>214</v>
      </c>
      <c r="E120" s="52" t="s">
        <v>121</v>
      </c>
      <c r="F120" s="51" t="s">
        <v>37</v>
      </c>
      <c r="G120" s="24">
        <v>73.5</v>
      </c>
      <c r="H120" s="24">
        <v>12.3</v>
      </c>
      <c r="I120" s="24">
        <v>0</v>
      </c>
      <c r="J120" s="24">
        <v>0</v>
      </c>
      <c r="K120" s="24">
        <v>3.7</v>
      </c>
      <c r="L120" s="24">
        <v>5.5</v>
      </c>
      <c r="M120" s="24">
        <v>0</v>
      </c>
      <c r="N120" s="30">
        <f t="shared" si="1"/>
        <v>95</v>
      </c>
      <c r="O120" s="53">
        <v>3.7</v>
      </c>
    </row>
    <row r="121" spans="1:15" x14ac:dyDescent="0.2">
      <c r="A121" s="50" t="s">
        <v>107</v>
      </c>
      <c r="B121" s="40" t="s">
        <v>99</v>
      </c>
      <c r="C121" s="51" t="s">
        <v>100</v>
      </c>
      <c r="D121" s="51">
        <v>215</v>
      </c>
      <c r="E121" s="52" t="s">
        <v>121</v>
      </c>
      <c r="F121" s="51" t="s">
        <v>37</v>
      </c>
      <c r="G121" s="24">
        <v>72.7</v>
      </c>
      <c r="H121" s="24">
        <v>14.9</v>
      </c>
      <c r="I121" s="24">
        <v>0</v>
      </c>
      <c r="J121" s="24">
        <v>0</v>
      </c>
      <c r="K121" s="24">
        <v>3.2</v>
      </c>
      <c r="L121" s="24">
        <v>4.2</v>
      </c>
      <c r="M121" s="24">
        <v>0</v>
      </c>
      <c r="N121" s="30">
        <f t="shared" si="1"/>
        <v>95.000000000000014</v>
      </c>
      <c r="O121" s="53">
        <v>3.2</v>
      </c>
    </row>
    <row r="122" spans="1:15" x14ac:dyDescent="0.2">
      <c r="A122" s="50" t="s">
        <v>107</v>
      </c>
      <c r="B122" s="40" t="s">
        <v>99</v>
      </c>
      <c r="C122" s="51" t="s">
        <v>100</v>
      </c>
      <c r="D122" s="51">
        <v>216</v>
      </c>
      <c r="E122" s="52" t="s">
        <v>121</v>
      </c>
      <c r="F122" s="51" t="s">
        <v>37</v>
      </c>
      <c r="G122" s="24">
        <v>73</v>
      </c>
      <c r="H122" s="24">
        <v>7.1</v>
      </c>
      <c r="I122" s="24">
        <v>0</v>
      </c>
      <c r="J122" s="24">
        <v>0</v>
      </c>
      <c r="K122" s="24">
        <v>6.3</v>
      </c>
      <c r="L122" s="24">
        <v>8.6</v>
      </c>
      <c r="M122" s="24">
        <v>0</v>
      </c>
      <c r="N122" s="30">
        <f t="shared" si="1"/>
        <v>94.999999999999986</v>
      </c>
      <c r="O122" s="53">
        <v>6.3</v>
      </c>
    </row>
    <row r="123" spans="1:15" x14ac:dyDescent="0.2">
      <c r="A123" s="50" t="s">
        <v>107</v>
      </c>
      <c r="B123" s="40" t="s">
        <v>99</v>
      </c>
      <c r="C123" s="51" t="s">
        <v>100</v>
      </c>
      <c r="D123" s="51">
        <v>217</v>
      </c>
      <c r="E123" s="52" t="s">
        <v>121</v>
      </c>
      <c r="F123" s="51" t="s">
        <v>37</v>
      </c>
      <c r="G123" s="24">
        <v>76.099999999999994</v>
      </c>
      <c r="H123" s="24">
        <v>13.1</v>
      </c>
      <c r="I123" s="24">
        <v>0</v>
      </c>
      <c r="J123" s="24">
        <v>0</v>
      </c>
      <c r="K123" s="24">
        <v>0.7</v>
      </c>
      <c r="L123" s="24">
        <v>5.0999999999999996</v>
      </c>
      <c r="M123" s="24">
        <v>0</v>
      </c>
      <c r="N123" s="30">
        <f t="shared" si="1"/>
        <v>94.999999999999986</v>
      </c>
      <c r="O123" s="53">
        <v>0.7</v>
      </c>
    </row>
    <row r="124" spans="1:15" x14ac:dyDescent="0.2">
      <c r="A124" s="50" t="s">
        <v>107</v>
      </c>
      <c r="B124" s="40" t="s">
        <v>99</v>
      </c>
      <c r="C124" s="51" t="s">
        <v>100</v>
      </c>
      <c r="D124" s="51">
        <v>218</v>
      </c>
      <c r="E124" s="52" t="s">
        <v>121</v>
      </c>
      <c r="F124" s="51" t="s">
        <v>37</v>
      </c>
      <c r="G124" s="24">
        <v>74.900000000000006</v>
      </c>
      <c r="H124" s="24">
        <v>9.1</v>
      </c>
      <c r="I124" s="24">
        <v>0</v>
      </c>
      <c r="J124" s="24">
        <v>0</v>
      </c>
      <c r="K124" s="24">
        <v>4.0999999999999996</v>
      </c>
      <c r="L124" s="24">
        <v>6.9</v>
      </c>
      <c r="M124" s="24">
        <v>0</v>
      </c>
      <c r="N124" s="30">
        <f t="shared" si="1"/>
        <v>95</v>
      </c>
      <c r="O124" s="53">
        <v>4.0999999999999996</v>
      </c>
    </row>
    <row r="125" spans="1:15" x14ac:dyDescent="0.2">
      <c r="A125" s="50" t="s">
        <v>107</v>
      </c>
      <c r="B125" s="40" t="s">
        <v>99</v>
      </c>
      <c r="C125" s="51" t="s">
        <v>100</v>
      </c>
      <c r="D125" s="51">
        <v>220</v>
      </c>
      <c r="E125" s="52" t="s">
        <v>121</v>
      </c>
      <c r="F125" s="51" t="s">
        <v>37</v>
      </c>
      <c r="G125" s="24">
        <v>72.3</v>
      </c>
      <c r="H125" s="24">
        <v>14.2</v>
      </c>
      <c r="I125" s="24">
        <v>0</v>
      </c>
      <c r="J125" s="24">
        <v>0</v>
      </c>
      <c r="K125" s="24">
        <v>3.8</v>
      </c>
      <c r="L125" s="24">
        <v>5.2</v>
      </c>
      <c r="M125" s="24">
        <v>0</v>
      </c>
      <c r="N125" s="30">
        <f t="shared" si="1"/>
        <v>95.5</v>
      </c>
      <c r="O125" s="53">
        <v>3.8</v>
      </c>
    </row>
    <row r="126" spans="1:15" x14ac:dyDescent="0.2">
      <c r="A126" s="50" t="s">
        <v>107</v>
      </c>
      <c r="B126" s="40" t="s">
        <v>99</v>
      </c>
      <c r="C126" s="51" t="s">
        <v>100</v>
      </c>
      <c r="D126" s="51">
        <v>221</v>
      </c>
      <c r="E126" s="52" t="s">
        <v>121</v>
      </c>
      <c r="F126" s="51" t="s">
        <v>37</v>
      </c>
      <c r="G126" s="24">
        <v>70.7</v>
      </c>
      <c r="H126" s="24">
        <v>11.1</v>
      </c>
      <c r="I126" s="24">
        <v>0</v>
      </c>
      <c r="J126" s="24">
        <v>0</v>
      </c>
      <c r="K126" s="24">
        <v>7</v>
      </c>
      <c r="L126" s="24">
        <v>6.2</v>
      </c>
      <c r="M126" s="24">
        <v>0</v>
      </c>
      <c r="N126" s="30">
        <f t="shared" si="1"/>
        <v>95</v>
      </c>
      <c r="O126" s="53">
        <v>7</v>
      </c>
    </row>
    <row r="127" spans="1:15" x14ac:dyDescent="0.2">
      <c r="A127" s="50" t="s">
        <v>107</v>
      </c>
      <c r="B127" s="40" t="s">
        <v>99</v>
      </c>
      <c r="C127" s="51" t="s">
        <v>100</v>
      </c>
      <c r="D127" s="51">
        <v>222</v>
      </c>
      <c r="E127" s="52" t="s">
        <v>121</v>
      </c>
      <c r="F127" s="51" t="s">
        <v>37</v>
      </c>
      <c r="G127" s="24">
        <v>75.2</v>
      </c>
      <c r="H127" s="24">
        <v>7.9</v>
      </c>
      <c r="I127" s="24">
        <v>0</v>
      </c>
      <c r="J127" s="24">
        <v>0</v>
      </c>
      <c r="K127" s="24">
        <v>6.4</v>
      </c>
      <c r="L127" s="24">
        <v>5.6</v>
      </c>
      <c r="M127" s="24">
        <v>0</v>
      </c>
      <c r="N127" s="30">
        <f t="shared" si="1"/>
        <v>95.100000000000009</v>
      </c>
      <c r="O127" s="53">
        <v>6.4</v>
      </c>
    </row>
    <row r="128" spans="1:15" x14ac:dyDescent="0.2">
      <c r="A128" s="50" t="s">
        <v>107</v>
      </c>
      <c r="B128" s="40" t="s">
        <v>99</v>
      </c>
      <c r="C128" s="51" t="s">
        <v>100</v>
      </c>
      <c r="D128" s="51">
        <v>223</v>
      </c>
      <c r="E128" s="52" t="s">
        <v>121</v>
      </c>
      <c r="F128" s="51" t="s">
        <v>37</v>
      </c>
      <c r="G128" s="24">
        <v>74.7</v>
      </c>
      <c r="H128" s="24">
        <v>13.5</v>
      </c>
      <c r="I128" s="24">
        <v>0</v>
      </c>
      <c r="J128" s="24">
        <v>0</v>
      </c>
      <c r="K128" s="24">
        <v>2.7</v>
      </c>
      <c r="L128" s="24">
        <v>4.0999999999999996</v>
      </c>
      <c r="M128" s="24">
        <v>0</v>
      </c>
      <c r="N128" s="30">
        <f t="shared" si="1"/>
        <v>95</v>
      </c>
      <c r="O128" s="53">
        <v>2.7</v>
      </c>
    </row>
    <row r="129" spans="1:18" x14ac:dyDescent="0.2">
      <c r="A129" s="50" t="s">
        <v>107</v>
      </c>
      <c r="B129" s="40" t="s">
        <v>99</v>
      </c>
      <c r="C129" s="51" t="s">
        <v>100</v>
      </c>
      <c r="D129" s="51">
        <v>224</v>
      </c>
      <c r="E129" s="52" t="s">
        <v>121</v>
      </c>
      <c r="F129" s="51" t="s">
        <v>37</v>
      </c>
      <c r="G129" s="24">
        <v>73.599999999999994</v>
      </c>
      <c r="H129" s="24">
        <v>11.1</v>
      </c>
      <c r="I129" s="24">
        <v>0</v>
      </c>
      <c r="J129" s="24">
        <v>0</v>
      </c>
      <c r="K129" s="24">
        <v>5.8</v>
      </c>
      <c r="L129" s="24">
        <v>4.4000000000000004</v>
      </c>
      <c r="M129" s="24">
        <v>0</v>
      </c>
      <c r="N129" s="30">
        <f t="shared" si="1"/>
        <v>94.899999999999991</v>
      </c>
      <c r="O129" s="53">
        <v>5.8</v>
      </c>
    </row>
    <row r="130" spans="1:18" x14ac:dyDescent="0.2">
      <c r="A130" s="50" t="s">
        <v>107</v>
      </c>
      <c r="B130" s="40" t="s">
        <v>99</v>
      </c>
      <c r="C130" s="51" t="s">
        <v>100</v>
      </c>
      <c r="D130" s="51">
        <v>225</v>
      </c>
      <c r="E130" s="52" t="s">
        <v>121</v>
      </c>
      <c r="F130" s="51" t="s">
        <v>37</v>
      </c>
      <c r="G130" s="24">
        <v>72.099999999999994</v>
      </c>
      <c r="H130" s="24">
        <v>9.6</v>
      </c>
      <c r="I130" s="24">
        <v>0</v>
      </c>
      <c r="J130" s="24">
        <v>0</v>
      </c>
      <c r="K130" s="24">
        <v>5.8</v>
      </c>
      <c r="L130" s="24">
        <v>7.4</v>
      </c>
      <c r="M130" s="24">
        <v>0</v>
      </c>
      <c r="N130" s="30">
        <f t="shared" ref="N130:N193" si="2">SUM(G130:M130)</f>
        <v>94.899999999999991</v>
      </c>
      <c r="O130" s="53">
        <v>5.8</v>
      </c>
    </row>
    <row r="131" spans="1:18" x14ac:dyDescent="0.2">
      <c r="A131" s="50" t="s">
        <v>107</v>
      </c>
      <c r="B131" s="40" t="s">
        <v>99</v>
      </c>
      <c r="C131" s="51" t="s">
        <v>100</v>
      </c>
      <c r="D131" s="51">
        <v>226</v>
      </c>
      <c r="E131" s="52" t="s">
        <v>121</v>
      </c>
      <c r="F131" s="51" t="s">
        <v>37</v>
      </c>
      <c r="G131" s="24">
        <v>73.900000000000006</v>
      </c>
      <c r="H131" s="24">
        <v>11.2</v>
      </c>
      <c r="I131" s="24">
        <v>0</v>
      </c>
      <c r="J131" s="24">
        <v>0</v>
      </c>
      <c r="K131" s="24">
        <v>5.2</v>
      </c>
      <c r="L131" s="24">
        <v>4.5999999999999996</v>
      </c>
      <c r="M131" s="24">
        <v>0</v>
      </c>
      <c r="N131" s="30">
        <f t="shared" si="2"/>
        <v>94.9</v>
      </c>
      <c r="O131" s="53">
        <v>5.2</v>
      </c>
    </row>
    <row r="132" spans="1:18" x14ac:dyDescent="0.2">
      <c r="A132" s="50" t="s">
        <v>107</v>
      </c>
      <c r="B132" s="40" t="s">
        <v>99</v>
      </c>
      <c r="C132" s="51" t="s">
        <v>100</v>
      </c>
      <c r="D132" s="51">
        <v>227</v>
      </c>
      <c r="E132" s="52" t="s">
        <v>121</v>
      </c>
      <c r="F132" s="51" t="s">
        <v>37</v>
      </c>
      <c r="G132" s="24">
        <v>74.400000000000006</v>
      </c>
      <c r="H132" s="24">
        <v>13.6</v>
      </c>
      <c r="I132" s="24">
        <v>0</v>
      </c>
      <c r="J132" s="24">
        <v>0</v>
      </c>
      <c r="K132" s="24">
        <v>3.1</v>
      </c>
      <c r="L132" s="24">
        <v>3.9</v>
      </c>
      <c r="M132" s="24">
        <v>0</v>
      </c>
      <c r="N132" s="30">
        <f t="shared" si="2"/>
        <v>95</v>
      </c>
      <c r="O132" s="53">
        <v>3.1</v>
      </c>
    </row>
    <row r="133" spans="1:18" x14ac:dyDescent="0.2">
      <c r="A133" s="50" t="s">
        <v>107</v>
      </c>
      <c r="B133" s="40" t="s">
        <v>99</v>
      </c>
      <c r="C133" s="51" t="s">
        <v>100</v>
      </c>
      <c r="D133" s="51">
        <v>228</v>
      </c>
      <c r="E133" s="52" t="s">
        <v>121</v>
      </c>
      <c r="F133" s="51" t="s">
        <v>37</v>
      </c>
      <c r="G133" s="24">
        <v>74.400000000000006</v>
      </c>
      <c r="H133" s="24">
        <v>11.7</v>
      </c>
      <c r="I133" s="24">
        <v>0</v>
      </c>
      <c r="J133" s="24">
        <v>0</v>
      </c>
      <c r="K133" s="24">
        <v>4.0999999999999996</v>
      </c>
      <c r="L133" s="24">
        <v>4.7</v>
      </c>
      <c r="M133" s="24">
        <v>0</v>
      </c>
      <c r="N133" s="30">
        <f t="shared" si="2"/>
        <v>94.9</v>
      </c>
      <c r="O133" s="53">
        <v>4.0999999999999996</v>
      </c>
    </row>
    <row r="134" spans="1:18" x14ac:dyDescent="0.2">
      <c r="A134" s="50" t="s">
        <v>107</v>
      </c>
      <c r="B134" s="40" t="s">
        <v>99</v>
      </c>
      <c r="C134" s="51" t="s">
        <v>100</v>
      </c>
      <c r="D134" s="51">
        <v>229</v>
      </c>
      <c r="E134" s="52" t="s">
        <v>121</v>
      </c>
      <c r="F134" s="51" t="s">
        <v>37</v>
      </c>
      <c r="G134" s="24">
        <v>71.900000000000006</v>
      </c>
      <c r="H134" s="24">
        <v>15.2</v>
      </c>
      <c r="I134" s="24">
        <v>0</v>
      </c>
      <c r="J134" s="24">
        <v>0</v>
      </c>
      <c r="K134" s="24">
        <v>3.8</v>
      </c>
      <c r="L134" s="24">
        <v>4.0999999999999996</v>
      </c>
      <c r="M134" s="24">
        <v>0</v>
      </c>
      <c r="N134" s="30">
        <f t="shared" si="2"/>
        <v>95</v>
      </c>
      <c r="O134" s="53">
        <v>3.8</v>
      </c>
    </row>
    <row r="135" spans="1:18" x14ac:dyDescent="0.2">
      <c r="A135" s="55" t="s">
        <v>107</v>
      </c>
      <c r="B135" s="56" t="s">
        <v>99</v>
      </c>
      <c r="C135" s="57" t="s">
        <v>100</v>
      </c>
      <c r="D135" s="57">
        <v>230</v>
      </c>
      <c r="E135" s="60" t="s">
        <v>121</v>
      </c>
      <c r="F135" s="57" t="s">
        <v>37</v>
      </c>
      <c r="G135" s="26">
        <v>75.099999999999994</v>
      </c>
      <c r="H135" s="26">
        <v>10.7</v>
      </c>
      <c r="I135" s="26">
        <v>0</v>
      </c>
      <c r="J135" s="26">
        <v>0</v>
      </c>
      <c r="K135" s="26">
        <v>4.4000000000000004</v>
      </c>
      <c r="L135" s="26">
        <v>4.8</v>
      </c>
      <c r="M135" s="26">
        <v>0</v>
      </c>
      <c r="N135" s="31">
        <f t="shared" si="2"/>
        <v>95</v>
      </c>
      <c r="O135" s="58">
        <v>4.4000000000000004</v>
      </c>
      <c r="Q135" s="4">
        <f>COUNT(N78:N135)</f>
        <v>58</v>
      </c>
    </row>
    <row r="136" spans="1:18" x14ac:dyDescent="0.2">
      <c r="A136" s="42" t="s">
        <v>108</v>
      </c>
      <c r="B136" s="10" t="s">
        <v>99</v>
      </c>
      <c r="C136" s="43" t="s">
        <v>100</v>
      </c>
      <c r="D136" s="43">
        <v>391</v>
      </c>
      <c r="E136" s="43" t="s">
        <v>46</v>
      </c>
      <c r="F136" s="43" t="s">
        <v>26</v>
      </c>
      <c r="K136" s="9">
        <v>15</v>
      </c>
      <c r="N136" s="14">
        <f t="shared" si="2"/>
        <v>15</v>
      </c>
      <c r="O136" s="65">
        <v>15</v>
      </c>
    </row>
    <row r="137" spans="1:18" x14ac:dyDescent="0.2">
      <c r="A137" s="42" t="s">
        <v>108</v>
      </c>
      <c r="B137" s="10" t="s">
        <v>99</v>
      </c>
      <c r="C137" s="43" t="s">
        <v>100</v>
      </c>
      <c r="D137" s="43">
        <v>424</v>
      </c>
      <c r="E137" s="43" t="s">
        <v>46</v>
      </c>
      <c r="F137" s="43" t="s">
        <v>26</v>
      </c>
      <c r="K137" s="9">
        <v>17</v>
      </c>
      <c r="N137" s="14">
        <f t="shared" si="2"/>
        <v>17</v>
      </c>
      <c r="O137" s="65">
        <v>17</v>
      </c>
    </row>
    <row r="138" spans="1:18" x14ac:dyDescent="0.2">
      <c r="A138" s="42" t="s">
        <v>42</v>
      </c>
      <c r="B138" s="10" t="s">
        <v>99</v>
      </c>
      <c r="C138" s="43" t="s">
        <v>101</v>
      </c>
      <c r="D138" s="43">
        <v>483</v>
      </c>
      <c r="E138" s="43" t="s">
        <v>47</v>
      </c>
      <c r="F138" s="43" t="s">
        <v>26</v>
      </c>
      <c r="K138" s="9">
        <v>14</v>
      </c>
      <c r="N138" s="14">
        <f t="shared" si="2"/>
        <v>14</v>
      </c>
      <c r="O138" s="45">
        <v>14</v>
      </c>
      <c r="P138" s="4">
        <v>3</v>
      </c>
    </row>
    <row r="139" spans="1:18" x14ac:dyDescent="0.2">
      <c r="A139" s="42" t="s">
        <v>109</v>
      </c>
      <c r="B139" s="10" t="s">
        <v>99</v>
      </c>
      <c r="C139" s="43" t="s">
        <v>101</v>
      </c>
      <c r="D139" s="43" t="s">
        <v>48</v>
      </c>
      <c r="E139" s="43" t="s">
        <v>49</v>
      </c>
      <c r="F139" s="43" t="s">
        <v>43</v>
      </c>
      <c r="K139" s="11">
        <v>10</v>
      </c>
      <c r="N139" s="14">
        <f t="shared" si="2"/>
        <v>10</v>
      </c>
      <c r="O139" s="66" t="s">
        <v>169</v>
      </c>
      <c r="R139" s="4">
        <v>1</v>
      </c>
    </row>
    <row r="140" spans="1:18" x14ac:dyDescent="0.2">
      <c r="A140" s="42" t="s">
        <v>42</v>
      </c>
      <c r="B140" s="10" t="s">
        <v>99</v>
      </c>
      <c r="C140" s="43" t="s">
        <v>102</v>
      </c>
      <c r="D140" s="43">
        <v>567</v>
      </c>
      <c r="E140" s="44" t="s">
        <v>120</v>
      </c>
      <c r="F140" s="43" t="s">
        <v>20</v>
      </c>
      <c r="K140" s="11">
        <v>0</v>
      </c>
      <c r="N140" s="14">
        <f t="shared" si="2"/>
        <v>0</v>
      </c>
      <c r="O140" s="45" t="s">
        <v>1</v>
      </c>
    </row>
    <row r="141" spans="1:18" x14ac:dyDescent="0.2">
      <c r="A141" s="42" t="s">
        <v>42</v>
      </c>
      <c r="B141" s="10" t="s">
        <v>99</v>
      </c>
      <c r="C141" s="43" t="s">
        <v>102</v>
      </c>
      <c r="D141" s="43">
        <v>660</v>
      </c>
      <c r="E141" s="43" t="s">
        <v>122</v>
      </c>
      <c r="F141" s="43" t="s">
        <v>26</v>
      </c>
      <c r="K141" s="11">
        <v>0</v>
      </c>
      <c r="N141" s="14">
        <f t="shared" si="2"/>
        <v>0</v>
      </c>
      <c r="O141" s="45" t="s">
        <v>1</v>
      </c>
    </row>
    <row r="142" spans="1:18" x14ac:dyDescent="0.2">
      <c r="A142" s="42" t="s">
        <v>42</v>
      </c>
      <c r="B142" s="10" t="s">
        <v>99</v>
      </c>
      <c r="C142" s="43" t="s">
        <v>102</v>
      </c>
      <c r="D142" s="43">
        <v>633</v>
      </c>
      <c r="E142" s="43" t="s">
        <v>59</v>
      </c>
      <c r="F142" s="43" t="s">
        <v>26</v>
      </c>
      <c r="K142" s="11">
        <v>0</v>
      </c>
      <c r="N142" s="14">
        <f t="shared" si="2"/>
        <v>0</v>
      </c>
      <c r="O142" s="45" t="s">
        <v>1</v>
      </c>
      <c r="P142" s="4">
        <v>3</v>
      </c>
    </row>
    <row r="143" spans="1:18" x14ac:dyDescent="0.2">
      <c r="A143" s="42" t="s">
        <v>42</v>
      </c>
      <c r="B143" s="10" t="s">
        <v>99</v>
      </c>
      <c r="C143" s="43" t="s">
        <v>102</v>
      </c>
      <c r="D143" s="43">
        <v>687</v>
      </c>
      <c r="E143" s="43" t="s">
        <v>52</v>
      </c>
      <c r="F143" s="43" t="s">
        <v>43</v>
      </c>
      <c r="K143" s="11">
        <v>0</v>
      </c>
      <c r="N143" s="14">
        <f t="shared" si="2"/>
        <v>0</v>
      </c>
      <c r="O143" s="45" t="s">
        <v>1</v>
      </c>
      <c r="R143" s="4">
        <v>1</v>
      </c>
    </row>
    <row r="144" spans="1:18" x14ac:dyDescent="0.2">
      <c r="A144" s="42" t="s">
        <v>42</v>
      </c>
      <c r="B144" s="10" t="s">
        <v>99</v>
      </c>
      <c r="C144" s="43" t="s">
        <v>102</v>
      </c>
      <c r="D144" s="43">
        <v>667</v>
      </c>
      <c r="E144" s="43" t="s">
        <v>122</v>
      </c>
      <c r="F144" s="43" t="s">
        <v>43</v>
      </c>
      <c r="K144" s="11">
        <v>4</v>
      </c>
      <c r="N144" s="14">
        <f t="shared" si="2"/>
        <v>4</v>
      </c>
      <c r="O144" s="45" t="s">
        <v>44</v>
      </c>
      <c r="R144" s="4">
        <v>1</v>
      </c>
    </row>
    <row r="145" spans="1:18" x14ac:dyDescent="0.2">
      <c r="A145" s="42" t="s">
        <v>42</v>
      </c>
      <c r="B145" s="10" t="s">
        <v>99</v>
      </c>
      <c r="C145" s="43" t="s">
        <v>102</v>
      </c>
      <c r="D145" s="43">
        <v>569</v>
      </c>
      <c r="E145" s="44" t="s">
        <v>120</v>
      </c>
      <c r="F145" s="43" t="s">
        <v>20</v>
      </c>
      <c r="K145" s="9">
        <v>9.8000000000000007</v>
      </c>
      <c r="N145" s="14">
        <f t="shared" si="2"/>
        <v>9.8000000000000007</v>
      </c>
      <c r="O145" s="45" t="s">
        <v>156</v>
      </c>
      <c r="P145" s="4">
        <v>1</v>
      </c>
    </row>
    <row r="146" spans="1:18" x14ac:dyDescent="0.2">
      <c r="A146" s="42" t="s">
        <v>42</v>
      </c>
      <c r="B146" s="10" t="s">
        <v>99</v>
      </c>
      <c r="C146" s="43" t="s">
        <v>102</v>
      </c>
      <c r="D146" s="43" t="s">
        <v>66</v>
      </c>
      <c r="E146" s="43" t="s">
        <v>122</v>
      </c>
      <c r="F146" s="43" t="s">
        <v>43</v>
      </c>
      <c r="K146" s="11">
        <v>10</v>
      </c>
      <c r="N146" s="14">
        <f t="shared" si="2"/>
        <v>10</v>
      </c>
      <c r="O146" s="67" t="s">
        <v>169</v>
      </c>
      <c r="R146" s="4">
        <v>1</v>
      </c>
    </row>
    <row r="147" spans="1:18" x14ac:dyDescent="0.2">
      <c r="A147" s="42" t="s">
        <v>42</v>
      </c>
      <c r="B147" s="10" t="s">
        <v>99</v>
      </c>
      <c r="C147" s="43" t="s">
        <v>102</v>
      </c>
      <c r="D147" s="43">
        <v>662</v>
      </c>
      <c r="E147" s="43" t="s">
        <v>122</v>
      </c>
      <c r="F147" s="43" t="s">
        <v>43</v>
      </c>
      <c r="K147" s="11">
        <v>10</v>
      </c>
      <c r="N147" s="14">
        <f t="shared" si="2"/>
        <v>10</v>
      </c>
      <c r="O147" s="67" t="s">
        <v>169</v>
      </c>
      <c r="R147" s="4">
        <v>1</v>
      </c>
    </row>
    <row r="148" spans="1:18" x14ac:dyDescent="0.2">
      <c r="A148" s="42" t="s">
        <v>42</v>
      </c>
      <c r="B148" s="10" t="s">
        <v>99</v>
      </c>
      <c r="C148" s="43" t="s">
        <v>102</v>
      </c>
      <c r="D148" s="43" t="s">
        <v>56</v>
      </c>
      <c r="E148" s="43" t="s">
        <v>52</v>
      </c>
      <c r="F148" s="43" t="s">
        <v>43</v>
      </c>
      <c r="K148" s="11">
        <v>10</v>
      </c>
      <c r="N148" s="14">
        <f t="shared" si="2"/>
        <v>10</v>
      </c>
      <c r="O148" s="67" t="s">
        <v>169</v>
      </c>
      <c r="R148" s="4">
        <v>1</v>
      </c>
    </row>
    <row r="149" spans="1:18" x14ac:dyDescent="0.2">
      <c r="A149" s="42" t="s">
        <v>42</v>
      </c>
      <c r="B149" s="10" t="s">
        <v>99</v>
      </c>
      <c r="C149" s="43" t="s">
        <v>102</v>
      </c>
      <c r="D149" s="43">
        <v>617</v>
      </c>
      <c r="E149" s="43" t="s">
        <v>59</v>
      </c>
      <c r="F149" s="43" t="s">
        <v>26</v>
      </c>
      <c r="K149" s="9">
        <v>12</v>
      </c>
      <c r="N149" s="14">
        <f t="shared" si="2"/>
        <v>12</v>
      </c>
      <c r="O149" s="45">
        <v>12</v>
      </c>
    </row>
    <row r="150" spans="1:18" x14ac:dyDescent="0.2">
      <c r="A150" s="42" t="s">
        <v>42</v>
      </c>
      <c r="B150" s="10" t="s">
        <v>99</v>
      </c>
      <c r="C150" s="43" t="s">
        <v>102</v>
      </c>
      <c r="D150" s="43">
        <v>568</v>
      </c>
      <c r="E150" s="44" t="s">
        <v>120</v>
      </c>
      <c r="F150" s="43" t="s">
        <v>20</v>
      </c>
      <c r="K150" s="9">
        <v>12.5</v>
      </c>
      <c r="N150" s="14">
        <f t="shared" si="2"/>
        <v>12.5</v>
      </c>
      <c r="O150" s="45" t="s">
        <v>155</v>
      </c>
    </row>
    <row r="151" spans="1:18" x14ac:dyDescent="0.2">
      <c r="A151" s="42" t="s">
        <v>42</v>
      </c>
      <c r="B151" s="10" t="s">
        <v>99</v>
      </c>
      <c r="C151" s="43" t="s">
        <v>102</v>
      </c>
      <c r="D151" s="43">
        <v>566</v>
      </c>
      <c r="E151" s="44" t="s">
        <v>120</v>
      </c>
      <c r="F151" s="43" t="s">
        <v>20</v>
      </c>
      <c r="K151" s="12">
        <v>15</v>
      </c>
      <c r="N151" s="14">
        <f t="shared" si="2"/>
        <v>15</v>
      </c>
      <c r="O151" s="45" t="s">
        <v>154</v>
      </c>
    </row>
    <row r="152" spans="1:18" x14ac:dyDescent="0.2">
      <c r="A152" s="42" t="s">
        <v>42</v>
      </c>
      <c r="B152" s="10" t="s">
        <v>99</v>
      </c>
      <c r="C152" s="43" t="s">
        <v>102</v>
      </c>
      <c r="D152" s="43">
        <v>560</v>
      </c>
      <c r="E152" s="43" t="s">
        <v>50</v>
      </c>
      <c r="F152" s="43" t="s">
        <v>26</v>
      </c>
      <c r="K152" s="9">
        <v>16</v>
      </c>
      <c r="N152" s="14">
        <f t="shared" si="2"/>
        <v>16</v>
      </c>
      <c r="O152" s="45">
        <v>16</v>
      </c>
    </row>
    <row r="153" spans="1:18" x14ac:dyDescent="0.2">
      <c r="A153" s="42" t="s">
        <v>42</v>
      </c>
      <c r="B153" s="10" t="s">
        <v>99</v>
      </c>
      <c r="C153" s="43" t="s">
        <v>102</v>
      </c>
      <c r="D153" s="43">
        <v>580</v>
      </c>
      <c r="E153" s="43" t="s">
        <v>59</v>
      </c>
      <c r="F153" s="43" t="s">
        <v>26</v>
      </c>
      <c r="K153" s="9">
        <v>19</v>
      </c>
      <c r="N153" s="14">
        <f t="shared" si="2"/>
        <v>19</v>
      </c>
      <c r="O153" s="45">
        <v>19</v>
      </c>
    </row>
    <row r="154" spans="1:18" x14ac:dyDescent="0.2">
      <c r="A154" s="42" t="s">
        <v>42</v>
      </c>
      <c r="B154" s="10" t="s">
        <v>99</v>
      </c>
      <c r="C154" s="43" t="s">
        <v>102</v>
      </c>
      <c r="D154" s="43">
        <v>594</v>
      </c>
      <c r="E154" s="44" t="s">
        <v>120</v>
      </c>
      <c r="F154" s="43" t="s">
        <v>26</v>
      </c>
      <c r="K154" s="9">
        <v>24</v>
      </c>
      <c r="N154" s="14">
        <f t="shared" si="2"/>
        <v>24</v>
      </c>
      <c r="O154" s="45">
        <v>24</v>
      </c>
    </row>
    <row r="155" spans="1:18" x14ac:dyDescent="0.2">
      <c r="A155" s="42" t="s">
        <v>42</v>
      </c>
      <c r="B155" s="10" t="s">
        <v>99</v>
      </c>
      <c r="C155" s="43" t="s">
        <v>102</v>
      </c>
      <c r="D155" s="43">
        <v>670</v>
      </c>
      <c r="E155" s="43" t="s">
        <v>122</v>
      </c>
      <c r="F155" s="43" t="s">
        <v>26</v>
      </c>
      <c r="K155" s="9">
        <v>26</v>
      </c>
      <c r="N155" s="14">
        <f t="shared" si="2"/>
        <v>26</v>
      </c>
      <c r="O155" s="45">
        <v>26</v>
      </c>
      <c r="P155" s="4">
        <f>COUNT(N149:N155)</f>
        <v>7</v>
      </c>
    </row>
    <row r="156" spans="1:18" x14ac:dyDescent="0.2">
      <c r="A156" s="46" t="s">
        <v>42</v>
      </c>
      <c r="B156" s="47" t="s">
        <v>99</v>
      </c>
      <c r="C156" s="48" t="s">
        <v>102</v>
      </c>
      <c r="D156" s="48">
        <v>565</v>
      </c>
      <c r="E156" s="48" t="s">
        <v>52</v>
      </c>
      <c r="F156" s="48" t="s">
        <v>2</v>
      </c>
      <c r="G156" s="23">
        <v>54.8</v>
      </c>
      <c r="H156" s="23">
        <v>7.7</v>
      </c>
      <c r="I156" s="23">
        <v>0.13</v>
      </c>
      <c r="J156" s="23">
        <v>10.4</v>
      </c>
      <c r="K156" s="23">
        <v>3.1</v>
      </c>
      <c r="L156" s="23">
        <v>11.1</v>
      </c>
      <c r="M156" s="23">
        <v>0</v>
      </c>
      <c r="N156" s="29">
        <f t="shared" si="2"/>
        <v>87.22999999999999</v>
      </c>
      <c r="O156" s="49">
        <v>3.1</v>
      </c>
    </row>
    <row r="157" spans="1:18" x14ac:dyDescent="0.2">
      <c r="A157" s="50" t="s">
        <v>42</v>
      </c>
      <c r="B157" s="40" t="s">
        <v>99</v>
      </c>
      <c r="C157" s="51" t="s">
        <v>102</v>
      </c>
      <c r="D157" s="51">
        <v>634</v>
      </c>
      <c r="E157" s="51" t="s">
        <v>59</v>
      </c>
      <c r="F157" s="51" t="s">
        <v>2</v>
      </c>
      <c r="G157" s="24">
        <v>75.5</v>
      </c>
      <c r="H157" s="24">
        <v>10.1</v>
      </c>
      <c r="I157" s="24">
        <v>0.16</v>
      </c>
      <c r="J157" s="24">
        <v>4.4000000000000004</v>
      </c>
      <c r="K157" s="24">
        <v>4.3</v>
      </c>
      <c r="L157" s="24">
        <v>0</v>
      </c>
      <c r="M157" s="24">
        <v>0</v>
      </c>
      <c r="N157" s="30">
        <f t="shared" si="2"/>
        <v>94.46</v>
      </c>
      <c r="O157" s="53">
        <v>4.3</v>
      </c>
    </row>
    <row r="158" spans="1:18" x14ac:dyDescent="0.2">
      <c r="A158" s="50" t="s">
        <v>42</v>
      </c>
      <c r="B158" s="40" t="s">
        <v>99</v>
      </c>
      <c r="C158" s="51" t="s">
        <v>102</v>
      </c>
      <c r="D158" s="51">
        <v>563</v>
      </c>
      <c r="E158" s="51" t="s">
        <v>52</v>
      </c>
      <c r="F158" s="51" t="s">
        <v>2</v>
      </c>
      <c r="G158" s="24">
        <v>74.900000000000006</v>
      </c>
      <c r="H158" s="24">
        <v>9.6</v>
      </c>
      <c r="I158" s="24">
        <v>0.21</v>
      </c>
      <c r="J158" s="24">
        <v>2.7</v>
      </c>
      <c r="K158" s="24">
        <v>3.1</v>
      </c>
      <c r="L158" s="24">
        <v>4.3</v>
      </c>
      <c r="M158" s="24">
        <v>0</v>
      </c>
      <c r="N158" s="30">
        <f t="shared" si="2"/>
        <v>94.809999999999988</v>
      </c>
      <c r="O158" s="53">
        <v>3.1</v>
      </c>
    </row>
    <row r="159" spans="1:18" x14ac:dyDescent="0.2">
      <c r="A159" s="50" t="s">
        <v>42</v>
      </c>
      <c r="B159" s="40" t="s">
        <v>99</v>
      </c>
      <c r="C159" s="51" t="s">
        <v>102</v>
      </c>
      <c r="D159" s="51" t="s">
        <v>62</v>
      </c>
      <c r="E159" s="51" t="s">
        <v>59</v>
      </c>
      <c r="F159" s="51" t="s">
        <v>2</v>
      </c>
      <c r="G159" s="24">
        <v>83</v>
      </c>
      <c r="H159" s="24">
        <v>6.3</v>
      </c>
      <c r="I159" s="24">
        <v>0.12</v>
      </c>
      <c r="J159" s="24">
        <v>2.1</v>
      </c>
      <c r="K159" s="24">
        <v>3.3</v>
      </c>
      <c r="L159" s="24">
        <v>0</v>
      </c>
      <c r="M159" s="24">
        <v>0</v>
      </c>
      <c r="N159" s="30">
        <f t="shared" si="2"/>
        <v>94.82</v>
      </c>
      <c r="O159" s="53">
        <v>3.3</v>
      </c>
    </row>
    <row r="160" spans="1:18" x14ac:dyDescent="0.2">
      <c r="A160" s="50" t="s">
        <v>42</v>
      </c>
      <c r="B160" s="40" t="s">
        <v>99</v>
      </c>
      <c r="C160" s="51" t="s">
        <v>102</v>
      </c>
      <c r="D160" s="51" t="s">
        <v>57</v>
      </c>
      <c r="E160" s="51" t="s">
        <v>52</v>
      </c>
      <c r="F160" s="51" t="s">
        <v>2</v>
      </c>
      <c r="G160" s="24">
        <v>51.2</v>
      </c>
      <c r="H160" s="24">
        <v>6.8</v>
      </c>
      <c r="I160" s="24">
        <v>0.78</v>
      </c>
      <c r="J160" s="24">
        <v>15</v>
      </c>
      <c r="K160" s="24">
        <v>5</v>
      </c>
      <c r="L160" s="24">
        <v>16.100000000000001</v>
      </c>
      <c r="M160" s="24">
        <v>0</v>
      </c>
      <c r="N160" s="30">
        <f t="shared" si="2"/>
        <v>94.88</v>
      </c>
      <c r="O160" s="53">
        <v>5</v>
      </c>
    </row>
    <row r="161" spans="1:15" x14ac:dyDescent="0.2">
      <c r="A161" s="50" t="s">
        <v>42</v>
      </c>
      <c r="B161" s="40" t="s">
        <v>99</v>
      </c>
      <c r="C161" s="51" t="s">
        <v>102</v>
      </c>
      <c r="D161" s="51">
        <v>681</v>
      </c>
      <c r="E161" s="51" t="s">
        <v>120</v>
      </c>
      <c r="F161" s="51" t="s">
        <v>2</v>
      </c>
      <c r="G161" s="24">
        <v>89.1</v>
      </c>
      <c r="H161" s="24">
        <v>0.8</v>
      </c>
      <c r="I161" s="24">
        <v>0</v>
      </c>
      <c r="J161" s="24">
        <v>2.7</v>
      </c>
      <c r="K161" s="24">
        <v>1.6</v>
      </c>
      <c r="L161" s="24">
        <v>0.7</v>
      </c>
      <c r="M161" s="24">
        <v>0</v>
      </c>
      <c r="N161" s="30">
        <f t="shared" si="2"/>
        <v>94.899999999999991</v>
      </c>
      <c r="O161" s="53">
        <v>1.6</v>
      </c>
    </row>
    <row r="162" spans="1:15" x14ac:dyDescent="0.2">
      <c r="A162" s="50" t="s">
        <v>42</v>
      </c>
      <c r="B162" s="40" t="s">
        <v>99</v>
      </c>
      <c r="C162" s="51" t="s">
        <v>102</v>
      </c>
      <c r="D162" s="51">
        <v>596</v>
      </c>
      <c r="E162" s="52" t="s">
        <v>120</v>
      </c>
      <c r="F162" s="51" t="s">
        <v>2</v>
      </c>
      <c r="G162" s="24">
        <v>59.5</v>
      </c>
      <c r="H162" s="24">
        <v>15.1</v>
      </c>
      <c r="I162" s="24">
        <v>0</v>
      </c>
      <c r="J162" s="24">
        <v>15</v>
      </c>
      <c r="K162" s="24">
        <v>4.4000000000000004</v>
      </c>
      <c r="L162" s="24">
        <v>0.9</v>
      </c>
      <c r="M162" s="24">
        <v>0</v>
      </c>
      <c r="N162" s="30">
        <f t="shared" si="2"/>
        <v>94.9</v>
      </c>
      <c r="O162" s="53">
        <v>4.4000000000000004</v>
      </c>
    </row>
    <row r="163" spans="1:15" x14ac:dyDescent="0.2">
      <c r="A163" s="50" t="s">
        <v>42</v>
      </c>
      <c r="B163" s="40" t="s">
        <v>99</v>
      </c>
      <c r="C163" s="51" t="s">
        <v>102</v>
      </c>
      <c r="D163" s="51" t="s">
        <v>53</v>
      </c>
      <c r="E163" s="51" t="s">
        <v>52</v>
      </c>
      <c r="F163" s="51" t="s">
        <v>2</v>
      </c>
      <c r="G163" s="24">
        <v>75.400000000000006</v>
      </c>
      <c r="H163" s="24">
        <v>4.8</v>
      </c>
      <c r="I163" s="24">
        <v>0.21</v>
      </c>
      <c r="J163" s="24">
        <v>2.5</v>
      </c>
      <c r="K163" s="24">
        <v>8.6999999999999993</v>
      </c>
      <c r="L163" s="24">
        <v>3.3</v>
      </c>
      <c r="M163" s="24">
        <v>0</v>
      </c>
      <c r="N163" s="30">
        <f t="shared" si="2"/>
        <v>94.91</v>
      </c>
      <c r="O163" s="53">
        <v>8.6999999999999993</v>
      </c>
    </row>
    <row r="164" spans="1:15" x14ac:dyDescent="0.2">
      <c r="A164" s="50" t="s">
        <v>42</v>
      </c>
      <c r="B164" s="40" t="s">
        <v>99</v>
      </c>
      <c r="C164" s="51" t="s">
        <v>102</v>
      </c>
      <c r="D164" s="51" t="s">
        <v>65</v>
      </c>
      <c r="E164" s="51" t="s">
        <v>124</v>
      </c>
      <c r="F164" s="51" t="s">
        <v>2</v>
      </c>
      <c r="G164" s="24">
        <v>64</v>
      </c>
      <c r="H164" s="24">
        <v>6.7</v>
      </c>
      <c r="I164" s="24">
        <v>0.51</v>
      </c>
      <c r="J164" s="24">
        <v>8.8000000000000007</v>
      </c>
      <c r="K164" s="24">
        <v>9.1</v>
      </c>
      <c r="L164" s="24">
        <v>5.8</v>
      </c>
      <c r="M164" s="24">
        <v>0</v>
      </c>
      <c r="N164" s="30">
        <f t="shared" si="2"/>
        <v>94.91</v>
      </c>
      <c r="O164" s="53">
        <v>9.1</v>
      </c>
    </row>
    <row r="165" spans="1:15" x14ac:dyDescent="0.2">
      <c r="A165" s="50" t="s">
        <v>42</v>
      </c>
      <c r="B165" s="40" t="s">
        <v>99</v>
      </c>
      <c r="C165" s="51" t="s">
        <v>102</v>
      </c>
      <c r="D165" s="51">
        <v>613</v>
      </c>
      <c r="E165" s="51" t="s">
        <v>59</v>
      </c>
      <c r="F165" s="51" t="s">
        <v>2</v>
      </c>
      <c r="G165" s="24">
        <v>74.8</v>
      </c>
      <c r="H165" s="24">
        <v>11.4</v>
      </c>
      <c r="I165" s="24">
        <v>0.13</v>
      </c>
      <c r="J165" s="24">
        <v>1.5</v>
      </c>
      <c r="K165" s="24">
        <v>7.1</v>
      </c>
      <c r="L165" s="24">
        <v>0</v>
      </c>
      <c r="M165" s="24">
        <v>0</v>
      </c>
      <c r="N165" s="30">
        <f t="shared" si="2"/>
        <v>94.929999999999993</v>
      </c>
      <c r="O165" s="53">
        <v>7.1</v>
      </c>
    </row>
    <row r="166" spans="1:15" x14ac:dyDescent="0.2">
      <c r="A166" s="50" t="s">
        <v>42</v>
      </c>
      <c r="B166" s="40" t="s">
        <v>99</v>
      </c>
      <c r="C166" s="51" t="s">
        <v>102</v>
      </c>
      <c r="D166" s="51" t="s">
        <v>51</v>
      </c>
      <c r="E166" s="52" t="s">
        <v>123</v>
      </c>
      <c r="F166" s="51" t="s">
        <v>2</v>
      </c>
      <c r="G166" s="24">
        <v>65.7</v>
      </c>
      <c r="H166" s="24">
        <v>9.9499999999999993</v>
      </c>
      <c r="I166" s="24">
        <v>0.28999999999999998</v>
      </c>
      <c r="J166" s="24">
        <v>4.8</v>
      </c>
      <c r="K166" s="24">
        <v>14.2</v>
      </c>
      <c r="L166" s="24">
        <v>0</v>
      </c>
      <c r="M166" s="24">
        <v>0</v>
      </c>
      <c r="N166" s="30">
        <f t="shared" si="2"/>
        <v>94.940000000000012</v>
      </c>
      <c r="O166" s="53">
        <v>14.2</v>
      </c>
    </row>
    <row r="167" spans="1:15" x14ac:dyDescent="0.2">
      <c r="A167" s="50" t="s">
        <v>42</v>
      </c>
      <c r="B167" s="40" t="s">
        <v>99</v>
      </c>
      <c r="C167" s="51" t="s">
        <v>102</v>
      </c>
      <c r="D167" s="51" t="s">
        <v>60</v>
      </c>
      <c r="E167" s="52" t="s">
        <v>120</v>
      </c>
      <c r="F167" s="51" t="s">
        <v>2</v>
      </c>
      <c r="G167" s="24">
        <v>75.3</v>
      </c>
      <c r="H167" s="24">
        <v>10.7</v>
      </c>
      <c r="I167" s="24">
        <v>0.15</v>
      </c>
      <c r="J167" s="24">
        <v>4.8</v>
      </c>
      <c r="K167" s="24">
        <v>4</v>
      </c>
      <c r="L167" s="24">
        <v>0</v>
      </c>
      <c r="M167" s="24">
        <v>0</v>
      </c>
      <c r="N167" s="30">
        <f t="shared" si="2"/>
        <v>94.95</v>
      </c>
      <c r="O167" s="53">
        <v>4</v>
      </c>
    </row>
    <row r="168" spans="1:15" x14ac:dyDescent="0.2">
      <c r="A168" s="50" t="s">
        <v>42</v>
      </c>
      <c r="B168" s="40" t="s">
        <v>99</v>
      </c>
      <c r="C168" s="51" t="s">
        <v>102</v>
      </c>
      <c r="D168" s="51">
        <v>561</v>
      </c>
      <c r="E168" s="52" t="s">
        <v>123</v>
      </c>
      <c r="F168" s="51" t="s">
        <v>2</v>
      </c>
      <c r="G168" s="24">
        <v>64.2</v>
      </c>
      <c r="H168" s="24">
        <v>9.8000000000000007</v>
      </c>
      <c r="I168" s="24">
        <v>0.16</v>
      </c>
      <c r="J168" s="24">
        <v>2.6</v>
      </c>
      <c r="K168" s="24">
        <v>18.2</v>
      </c>
      <c r="L168" s="24">
        <v>0</v>
      </c>
      <c r="M168" s="24">
        <v>0</v>
      </c>
      <c r="N168" s="30">
        <f t="shared" si="2"/>
        <v>94.96</v>
      </c>
      <c r="O168" s="53">
        <v>18.2</v>
      </c>
    </row>
    <row r="169" spans="1:15" x14ac:dyDescent="0.2">
      <c r="A169" s="50" t="s">
        <v>42</v>
      </c>
      <c r="B169" s="40" t="s">
        <v>99</v>
      </c>
      <c r="C169" s="51" t="s">
        <v>102</v>
      </c>
      <c r="D169" s="51">
        <v>642</v>
      </c>
      <c r="E169" s="51" t="s">
        <v>124</v>
      </c>
      <c r="F169" s="51" t="s">
        <v>2</v>
      </c>
      <c r="G169" s="24">
        <v>68.2</v>
      </c>
      <c r="H169" s="24">
        <v>9.8000000000000007</v>
      </c>
      <c r="I169" s="24">
        <v>0.26</v>
      </c>
      <c r="J169" s="24">
        <v>4.7</v>
      </c>
      <c r="K169" s="24">
        <v>10.199999999999999</v>
      </c>
      <c r="L169" s="24">
        <v>1.8</v>
      </c>
      <c r="M169" s="24">
        <v>0</v>
      </c>
      <c r="N169" s="30">
        <f t="shared" si="2"/>
        <v>94.960000000000008</v>
      </c>
      <c r="O169" s="53">
        <v>10.199999999999999</v>
      </c>
    </row>
    <row r="170" spans="1:15" x14ac:dyDescent="0.2">
      <c r="A170" s="50" t="s">
        <v>42</v>
      </c>
      <c r="B170" s="40" t="s">
        <v>99</v>
      </c>
      <c r="C170" s="51" t="s">
        <v>102</v>
      </c>
      <c r="D170" s="51">
        <v>562</v>
      </c>
      <c r="E170" s="52" t="s">
        <v>123</v>
      </c>
      <c r="F170" s="51" t="s">
        <v>2</v>
      </c>
      <c r="G170" s="24">
        <v>69.5</v>
      </c>
      <c r="H170" s="24">
        <v>4.4000000000000004</v>
      </c>
      <c r="I170" s="24">
        <v>0.47</v>
      </c>
      <c r="J170" s="24">
        <v>7.7</v>
      </c>
      <c r="K170" s="24">
        <v>12.9</v>
      </c>
      <c r="L170" s="24">
        <v>0</v>
      </c>
      <c r="M170" s="24">
        <v>0</v>
      </c>
      <c r="N170" s="30">
        <f t="shared" si="2"/>
        <v>94.970000000000013</v>
      </c>
      <c r="O170" s="53">
        <v>12.9</v>
      </c>
    </row>
    <row r="171" spans="1:15" x14ac:dyDescent="0.2">
      <c r="A171" s="50" t="s">
        <v>42</v>
      </c>
      <c r="B171" s="40" t="s">
        <v>99</v>
      </c>
      <c r="C171" s="51" t="s">
        <v>102</v>
      </c>
      <c r="D171" s="51">
        <v>603</v>
      </c>
      <c r="E171" s="52" t="s">
        <v>120</v>
      </c>
      <c r="F171" s="51" t="s">
        <v>2</v>
      </c>
      <c r="G171" s="24">
        <v>76.5</v>
      </c>
      <c r="H171" s="24">
        <v>9.9</v>
      </c>
      <c r="I171" s="24">
        <v>0.18</v>
      </c>
      <c r="J171" s="24">
        <v>3.9</v>
      </c>
      <c r="K171" s="24">
        <v>4.5</v>
      </c>
      <c r="L171" s="24">
        <v>0</v>
      </c>
      <c r="M171" s="24">
        <v>0</v>
      </c>
      <c r="N171" s="30">
        <f t="shared" si="2"/>
        <v>94.980000000000018</v>
      </c>
      <c r="O171" s="53">
        <v>4.5</v>
      </c>
    </row>
    <row r="172" spans="1:15" x14ac:dyDescent="0.2">
      <c r="A172" s="50" t="s">
        <v>42</v>
      </c>
      <c r="B172" s="40" t="s">
        <v>99</v>
      </c>
      <c r="C172" s="51" t="s">
        <v>102</v>
      </c>
      <c r="D172" s="51" t="s">
        <v>54</v>
      </c>
      <c r="E172" s="51" t="s">
        <v>52</v>
      </c>
      <c r="F172" s="51" t="s">
        <v>2</v>
      </c>
      <c r="G172" s="24">
        <v>63.7</v>
      </c>
      <c r="H172" s="24">
        <v>11.2</v>
      </c>
      <c r="I172" s="24">
        <v>0.28999999999999998</v>
      </c>
      <c r="J172" s="24">
        <v>4.5</v>
      </c>
      <c r="K172" s="24">
        <v>13.6</v>
      </c>
      <c r="L172" s="24">
        <v>1.7</v>
      </c>
      <c r="M172" s="24">
        <v>0</v>
      </c>
      <c r="N172" s="30">
        <f t="shared" si="2"/>
        <v>94.990000000000009</v>
      </c>
      <c r="O172" s="53">
        <v>13.6</v>
      </c>
    </row>
    <row r="173" spans="1:15" x14ac:dyDescent="0.2">
      <c r="A173" s="50" t="s">
        <v>42</v>
      </c>
      <c r="B173" s="40" t="s">
        <v>99</v>
      </c>
      <c r="C173" s="51" t="s">
        <v>102</v>
      </c>
      <c r="D173" s="51" t="s">
        <v>61</v>
      </c>
      <c r="E173" s="52" t="s">
        <v>120</v>
      </c>
      <c r="F173" s="51" t="s">
        <v>2</v>
      </c>
      <c r="G173" s="24">
        <v>48.2</v>
      </c>
      <c r="H173" s="24">
        <v>12.2</v>
      </c>
      <c r="I173" s="24">
        <v>0.11</v>
      </c>
      <c r="J173" s="24">
        <v>3.4</v>
      </c>
      <c r="K173" s="24">
        <v>30.3</v>
      </c>
      <c r="L173" s="24">
        <v>0.8</v>
      </c>
      <c r="M173" s="24">
        <v>0</v>
      </c>
      <c r="N173" s="30">
        <f t="shared" si="2"/>
        <v>95.01</v>
      </c>
      <c r="O173" s="53">
        <v>30.3</v>
      </c>
    </row>
    <row r="174" spans="1:15" x14ac:dyDescent="0.2">
      <c r="A174" s="50" t="s">
        <v>42</v>
      </c>
      <c r="B174" s="40" t="s">
        <v>99</v>
      </c>
      <c r="C174" s="51" t="s">
        <v>102</v>
      </c>
      <c r="D174" s="51" t="s">
        <v>55</v>
      </c>
      <c r="E174" s="51" t="s">
        <v>52</v>
      </c>
      <c r="F174" s="51" t="s">
        <v>2</v>
      </c>
      <c r="G174" s="24">
        <v>52.2</v>
      </c>
      <c r="H174" s="24">
        <v>6.1</v>
      </c>
      <c r="I174" s="24">
        <v>0.22</v>
      </c>
      <c r="J174" s="24">
        <v>4.2</v>
      </c>
      <c r="K174" s="24">
        <v>13.1</v>
      </c>
      <c r="L174" s="24">
        <v>19.2</v>
      </c>
      <c r="M174" s="24">
        <v>0</v>
      </c>
      <c r="N174" s="30">
        <f t="shared" si="2"/>
        <v>95.02000000000001</v>
      </c>
      <c r="O174" s="53">
        <v>13.1</v>
      </c>
    </row>
    <row r="175" spans="1:15" x14ac:dyDescent="0.2">
      <c r="A175" s="50" t="s">
        <v>42</v>
      </c>
      <c r="B175" s="40" t="s">
        <v>99</v>
      </c>
      <c r="C175" s="51" t="s">
        <v>102</v>
      </c>
      <c r="D175" s="51">
        <v>601</v>
      </c>
      <c r="E175" s="52" t="s">
        <v>120</v>
      </c>
      <c r="F175" s="51" t="s">
        <v>2</v>
      </c>
      <c r="G175" s="24">
        <v>75.599999999999994</v>
      </c>
      <c r="H175" s="24">
        <v>4.0999999999999996</v>
      </c>
      <c r="I175" s="24">
        <v>0.3</v>
      </c>
      <c r="J175" s="24">
        <v>9.8000000000000007</v>
      </c>
      <c r="K175" s="24">
        <v>8.1999999999999993</v>
      </c>
      <c r="L175" s="24">
        <v>0</v>
      </c>
      <c r="M175" s="24">
        <v>0</v>
      </c>
      <c r="N175" s="30">
        <f t="shared" si="2"/>
        <v>97.999999999999986</v>
      </c>
      <c r="O175" s="53">
        <v>8.1999999999999993</v>
      </c>
    </row>
    <row r="176" spans="1:15" x14ac:dyDescent="0.2">
      <c r="A176" s="50" t="s">
        <v>42</v>
      </c>
      <c r="B176" s="40" t="s">
        <v>99</v>
      </c>
      <c r="C176" s="51" t="s">
        <v>102</v>
      </c>
      <c r="D176" s="51" t="s">
        <v>63</v>
      </c>
      <c r="E176" s="51" t="s">
        <v>59</v>
      </c>
      <c r="F176" s="51" t="s">
        <v>32</v>
      </c>
      <c r="G176" s="24">
        <v>73.400000000000006</v>
      </c>
      <c r="H176" s="24">
        <v>18.899999999999999</v>
      </c>
      <c r="I176" s="24">
        <v>0.8</v>
      </c>
      <c r="J176" s="24">
        <v>0</v>
      </c>
      <c r="K176" s="24">
        <v>5.7</v>
      </c>
      <c r="L176" s="24">
        <v>0.9</v>
      </c>
      <c r="M176" s="24">
        <v>0</v>
      </c>
      <c r="N176" s="30">
        <f t="shared" si="2"/>
        <v>99.700000000000017</v>
      </c>
      <c r="O176" s="53">
        <v>5.7</v>
      </c>
    </row>
    <row r="177" spans="1:18" x14ac:dyDescent="0.2">
      <c r="A177" s="50" t="s">
        <v>42</v>
      </c>
      <c r="B177" s="40" t="s">
        <v>99</v>
      </c>
      <c r="C177" s="51" t="s">
        <v>102</v>
      </c>
      <c r="D177" s="51" t="s">
        <v>58</v>
      </c>
      <c r="E177" s="52" t="s">
        <v>120</v>
      </c>
      <c r="F177" s="51" t="s">
        <v>9</v>
      </c>
      <c r="G177" s="24">
        <v>76</v>
      </c>
      <c r="H177" s="24">
        <v>6</v>
      </c>
      <c r="I177" s="24">
        <v>0</v>
      </c>
      <c r="J177" s="24">
        <v>0</v>
      </c>
      <c r="K177" s="24">
        <v>18</v>
      </c>
      <c r="L177" s="24">
        <v>0</v>
      </c>
      <c r="M177" s="24">
        <v>0</v>
      </c>
      <c r="N177" s="30">
        <f t="shared" si="2"/>
        <v>100</v>
      </c>
      <c r="O177" s="53">
        <v>18</v>
      </c>
    </row>
    <row r="178" spans="1:18" x14ac:dyDescent="0.2">
      <c r="A178" s="50" t="s">
        <v>42</v>
      </c>
      <c r="B178" s="40" t="s">
        <v>99</v>
      </c>
      <c r="C178" s="51" t="s">
        <v>102</v>
      </c>
      <c r="D178" s="51">
        <v>636</v>
      </c>
      <c r="E178" s="51" t="s">
        <v>59</v>
      </c>
      <c r="F178" s="51" t="s">
        <v>9</v>
      </c>
      <c r="G178" s="24">
        <v>84</v>
      </c>
      <c r="H178" s="24">
        <v>12</v>
      </c>
      <c r="I178" s="24">
        <v>0</v>
      </c>
      <c r="J178" s="24">
        <v>0</v>
      </c>
      <c r="K178" s="24">
        <v>3</v>
      </c>
      <c r="L178" s="24">
        <v>0</v>
      </c>
      <c r="M178" s="24">
        <v>1</v>
      </c>
      <c r="N178" s="30">
        <f t="shared" si="2"/>
        <v>100</v>
      </c>
      <c r="O178" s="53">
        <v>3</v>
      </c>
    </row>
    <row r="179" spans="1:18" x14ac:dyDescent="0.2">
      <c r="A179" s="50" t="s">
        <v>42</v>
      </c>
      <c r="B179" s="40" t="s">
        <v>99</v>
      </c>
      <c r="C179" s="51" t="s">
        <v>102</v>
      </c>
      <c r="D179" s="51">
        <v>640</v>
      </c>
      <c r="E179" s="51" t="s">
        <v>59</v>
      </c>
      <c r="F179" s="51" t="s">
        <v>32</v>
      </c>
      <c r="G179" s="24">
        <v>75.7</v>
      </c>
      <c r="H179" s="24">
        <v>12.8</v>
      </c>
      <c r="I179" s="24">
        <v>0.8</v>
      </c>
      <c r="J179" s="24">
        <v>0</v>
      </c>
      <c r="K179" s="24">
        <v>8.8000000000000007</v>
      </c>
      <c r="L179" s="24">
        <v>1.9</v>
      </c>
      <c r="M179" s="24">
        <v>0</v>
      </c>
      <c r="N179" s="30">
        <f t="shared" si="2"/>
        <v>100</v>
      </c>
      <c r="O179" s="53">
        <v>8.8000000000000007</v>
      </c>
    </row>
    <row r="180" spans="1:18" x14ac:dyDescent="0.2">
      <c r="A180" s="50" t="s">
        <v>42</v>
      </c>
      <c r="B180" s="40" t="s">
        <v>99</v>
      </c>
      <c r="C180" s="51" t="s">
        <v>102</v>
      </c>
      <c r="D180" s="51">
        <v>641</v>
      </c>
      <c r="E180" s="51" t="s">
        <v>59</v>
      </c>
      <c r="F180" s="51" t="s">
        <v>32</v>
      </c>
      <c r="G180" s="24">
        <v>74</v>
      </c>
      <c r="H180" s="24">
        <v>13.8</v>
      </c>
      <c r="I180" s="24">
        <v>0.8</v>
      </c>
      <c r="J180" s="24">
        <v>0</v>
      </c>
      <c r="K180" s="24">
        <v>8.6999999999999993</v>
      </c>
      <c r="L180" s="24">
        <v>2.7</v>
      </c>
      <c r="M180" s="24">
        <v>0</v>
      </c>
      <c r="N180" s="30">
        <f t="shared" si="2"/>
        <v>100</v>
      </c>
      <c r="O180" s="53">
        <v>8.6999999999999993</v>
      </c>
    </row>
    <row r="181" spans="1:18" x14ac:dyDescent="0.2">
      <c r="A181" s="55" t="s">
        <v>42</v>
      </c>
      <c r="B181" s="56" t="s">
        <v>99</v>
      </c>
      <c r="C181" s="57" t="s">
        <v>102</v>
      </c>
      <c r="D181" s="57" t="s">
        <v>64</v>
      </c>
      <c r="E181" s="57" t="s">
        <v>59</v>
      </c>
      <c r="F181" s="57" t="s">
        <v>32</v>
      </c>
      <c r="G181" s="26">
        <v>78.2</v>
      </c>
      <c r="H181" s="26">
        <v>5.8</v>
      </c>
      <c r="I181" s="26">
        <v>1.4</v>
      </c>
      <c r="J181" s="26">
        <v>1.4</v>
      </c>
      <c r="K181" s="26">
        <v>12.5</v>
      </c>
      <c r="L181" s="26">
        <v>0.7</v>
      </c>
      <c r="M181" s="26">
        <v>0</v>
      </c>
      <c r="N181" s="31">
        <f t="shared" si="2"/>
        <v>100.00000000000001</v>
      </c>
      <c r="O181" s="58">
        <v>12.5</v>
      </c>
      <c r="Q181" s="4">
        <f>COUNT(N156:N181)</f>
        <v>26</v>
      </c>
    </row>
    <row r="182" spans="1:18" x14ac:dyDescent="0.2">
      <c r="A182" s="42" t="s">
        <v>107</v>
      </c>
      <c r="B182" s="10" t="s">
        <v>99</v>
      </c>
      <c r="C182" s="43" t="s">
        <v>102</v>
      </c>
      <c r="D182" s="43" t="s">
        <v>67</v>
      </c>
      <c r="E182" s="43" t="s">
        <v>125</v>
      </c>
      <c r="F182" s="43" t="s">
        <v>43</v>
      </c>
      <c r="K182" s="11">
        <v>4</v>
      </c>
      <c r="N182" s="14">
        <f t="shared" si="2"/>
        <v>4</v>
      </c>
      <c r="O182" s="45" t="s">
        <v>44</v>
      </c>
      <c r="R182" s="4">
        <v>1</v>
      </c>
    </row>
    <row r="183" spans="1:18" x14ac:dyDescent="0.2">
      <c r="A183" s="42" t="s">
        <v>42</v>
      </c>
      <c r="B183" s="10" t="s">
        <v>99</v>
      </c>
      <c r="C183" s="43" t="s">
        <v>103</v>
      </c>
      <c r="D183" s="43">
        <v>1315</v>
      </c>
      <c r="E183" s="43" t="s">
        <v>122</v>
      </c>
      <c r="F183" s="43" t="s">
        <v>26</v>
      </c>
      <c r="K183" s="11">
        <v>0</v>
      </c>
      <c r="N183" s="14">
        <f t="shared" si="2"/>
        <v>0</v>
      </c>
      <c r="O183" s="45" t="s">
        <v>1</v>
      </c>
      <c r="P183" s="4">
        <v>1</v>
      </c>
    </row>
    <row r="184" spans="1:18" x14ac:dyDescent="0.2">
      <c r="A184" s="42" t="s">
        <v>42</v>
      </c>
      <c r="B184" s="10" t="s">
        <v>99</v>
      </c>
      <c r="C184" s="43" t="s">
        <v>103</v>
      </c>
      <c r="D184" s="43">
        <v>1332</v>
      </c>
      <c r="E184" s="43" t="s">
        <v>122</v>
      </c>
      <c r="F184" s="43" t="s">
        <v>43</v>
      </c>
      <c r="K184" s="11">
        <v>4</v>
      </c>
      <c r="N184" s="14">
        <f t="shared" si="2"/>
        <v>4</v>
      </c>
      <c r="O184" s="45" t="s">
        <v>44</v>
      </c>
      <c r="R184" s="4">
        <v>1</v>
      </c>
    </row>
    <row r="185" spans="1:18" x14ac:dyDescent="0.2">
      <c r="A185" s="42" t="s">
        <v>42</v>
      </c>
      <c r="B185" s="10" t="s">
        <v>99</v>
      </c>
      <c r="C185" s="43" t="s">
        <v>103</v>
      </c>
      <c r="D185" s="43" t="s">
        <v>79</v>
      </c>
      <c r="E185" s="43" t="s">
        <v>120</v>
      </c>
      <c r="F185" s="43" t="s">
        <v>43</v>
      </c>
      <c r="K185" s="11">
        <v>10</v>
      </c>
      <c r="N185" s="14">
        <f t="shared" si="2"/>
        <v>10</v>
      </c>
      <c r="O185" s="67" t="s">
        <v>169</v>
      </c>
      <c r="R185" s="4">
        <v>1</v>
      </c>
    </row>
    <row r="186" spans="1:18" x14ac:dyDescent="0.2">
      <c r="A186" s="46" t="s">
        <v>42</v>
      </c>
      <c r="B186" s="47" t="s">
        <v>99</v>
      </c>
      <c r="C186" s="48" t="s">
        <v>103</v>
      </c>
      <c r="D186" s="48" t="s">
        <v>81</v>
      </c>
      <c r="E186" s="48" t="s">
        <v>120</v>
      </c>
      <c r="F186" s="48" t="s">
        <v>2</v>
      </c>
      <c r="G186" s="23">
        <v>55.7</v>
      </c>
      <c r="H186" s="23">
        <v>13.9</v>
      </c>
      <c r="I186" s="23">
        <v>0.16</v>
      </c>
      <c r="J186" s="23">
        <v>5.4</v>
      </c>
      <c r="K186" s="23">
        <v>19</v>
      </c>
      <c r="L186" s="23">
        <v>0.7</v>
      </c>
      <c r="M186" s="23">
        <v>0</v>
      </c>
      <c r="N186" s="29">
        <f t="shared" si="2"/>
        <v>94.860000000000014</v>
      </c>
      <c r="O186" s="49">
        <v>19</v>
      </c>
    </row>
    <row r="187" spans="1:18" x14ac:dyDescent="0.2">
      <c r="A187" s="50" t="s">
        <v>42</v>
      </c>
      <c r="B187" s="40" t="s">
        <v>99</v>
      </c>
      <c r="C187" s="51" t="s">
        <v>103</v>
      </c>
      <c r="D187" s="51" t="s">
        <v>78</v>
      </c>
      <c r="E187" s="51" t="s">
        <v>120</v>
      </c>
      <c r="F187" s="51" t="s">
        <v>2</v>
      </c>
      <c r="G187" s="24">
        <v>75.2</v>
      </c>
      <c r="H187" s="24">
        <v>10.199999999999999</v>
      </c>
      <c r="I187" s="24">
        <v>0.13</v>
      </c>
      <c r="J187" s="24">
        <v>3.6</v>
      </c>
      <c r="K187" s="24">
        <v>5.8</v>
      </c>
      <c r="L187" s="24">
        <v>0</v>
      </c>
      <c r="M187" s="24">
        <v>0</v>
      </c>
      <c r="N187" s="30">
        <f t="shared" si="2"/>
        <v>94.929999999999993</v>
      </c>
      <c r="O187" s="53">
        <v>5.8</v>
      </c>
    </row>
    <row r="188" spans="1:18" x14ac:dyDescent="0.2">
      <c r="A188" s="50" t="s">
        <v>42</v>
      </c>
      <c r="B188" s="40" t="s">
        <v>99</v>
      </c>
      <c r="C188" s="51" t="s">
        <v>103</v>
      </c>
      <c r="D188" s="51">
        <v>1363</v>
      </c>
      <c r="E188" s="51" t="s">
        <v>120</v>
      </c>
      <c r="F188" s="51" t="s">
        <v>2</v>
      </c>
      <c r="G188" s="24">
        <v>69.5</v>
      </c>
      <c r="H188" s="24">
        <v>8.1</v>
      </c>
      <c r="I188" s="24">
        <v>0</v>
      </c>
      <c r="J188" s="24">
        <v>14.8</v>
      </c>
      <c r="K188" s="24">
        <v>2.6</v>
      </c>
      <c r="L188" s="24">
        <v>0</v>
      </c>
      <c r="M188" s="24">
        <v>0</v>
      </c>
      <c r="N188" s="30">
        <f t="shared" si="2"/>
        <v>94.999999999999986</v>
      </c>
      <c r="O188" s="53">
        <v>2.6</v>
      </c>
    </row>
    <row r="189" spans="1:18" x14ac:dyDescent="0.2">
      <c r="A189" s="50" t="s">
        <v>42</v>
      </c>
      <c r="B189" s="40" t="s">
        <v>99</v>
      </c>
      <c r="C189" s="51" t="s">
        <v>103</v>
      </c>
      <c r="D189" s="51">
        <v>1357</v>
      </c>
      <c r="E189" s="51" t="s">
        <v>120</v>
      </c>
      <c r="F189" s="51" t="s">
        <v>2</v>
      </c>
      <c r="G189" s="24">
        <v>69.5</v>
      </c>
      <c r="H189" s="24">
        <v>14</v>
      </c>
      <c r="I189" s="24">
        <v>0</v>
      </c>
      <c r="J189" s="24">
        <v>2.8</v>
      </c>
      <c r="K189" s="24">
        <v>8.6999999999999993</v>
      </c>
      <c r="L189" s="24">
        <v>0</v>
      </c>
      <c r="M189" s="24">
        <v>0</v>
      </c>
      <c r="N189" s="30">
        <f t="shared" si="2"/>
        <v>95</v>
      </c>
      <c r="O189" s="53">
        <v>8.6999999999999993</v>
      </c>
    </row>
    <row r="190" spans="1:18" x14ac:dyDescent="0.2">
      <c r="A190" s="50" t="s">
        <v>42</v>
      </c>
      <c r="B190" s="40" t="s">
        <v>99</v>
      </c>
      <c r="C190" s="51" t="s">
        <v>103</v>
      </c>
      <c r="D190" s="51" t="s">
        <v>83</v>
      </c>
      <c r="E190" s="51" t="s">
        <v>122</v>
      </c>
      <c r="F190" s="51" t="s">
        <v>2</v>
      </c>
      <c r="G190" s="24">
        <v>75.400000000000006</v>
      </c>
      <c r="H190" s="24">
        <v>13.2</v>
      </c>
      <c r="I190" s="24">
        <v>0.12</v>
      </c>
      <c r="J190" s="24">
        <v>3.7</v>
      </c>
      <c r="K190" s="24">
        <v>2.6</v>
      </c>
      <c r="L190" s="24">
        <v>0</v>
      </c>
      <c r="M190" s="24">
        <v>0</v>
      </c>
      <c r="N190" s="30">
        <f t="shared" si="2"/>
        <v>95.02000000000001</v>
      </c>
      <c r="O190" s="53">
        <v>2.6</v>
      </c>
    </row>
    <row r="191" spans="1:18" x14ac:dyDescent="0.2">
      <c r="A191" s="50" t="s">
        <v>42</v>
      </c>
      <c r="B191" s="40" t="s">
        <v>99</v>
      </c>
      <c r="C191" s="51" t="s">
        <v>103</v>
      </c>
      <c r="D191" s="51">
        <v>1365</v>
      </c>
      <c r="E191" s="51" t="s">
        <v>120</v>
      </c>
      <c r="F191" s="51" t="s">
        <v>2</v>
      </c>
      <c r="G191" s="24">
        <v>54.3</v>
      </c>
      <c r="H191" s="24">
        <v>14.1</v>
      </c>
      <c r="I191" s="24">
        <v>0</v>
      </c>
      <c r="J191" s="24">
        <v>16.2</v>
      </c>
      <c r="K191" s="24">
        <v>9.9</v>
      </c>
      <c r="L191" s="24">
        <v>0.6</v>
      </c>
      <c r="M191" s="24">
        <v>0</v>
      </c>
      <c r="N191" s="30">
        <f t="shared" si="2"/>
        <v>95.1</v>
      </c>
      <c r="O191" s="53">
        <v>9.9</v>
      </c>
    </row>
    <row r="192" spans="1:18" x14ac:dyDescent="0.2">
      <c r="A192" s="50" t="s">
        <v>42</v>
      </c>
      <c r="B192" s="40" t="s">
        <v>99</v>
      </c>
      <c r="C192" s="51" t="s">
        <v>103</v>
      </c>
      <c r="D192" s="51">
        <v>1353</v>
      </c>
      <c r="E192" s="51" t="s">
        <v>120</v>
      </c>
      <c r="F192" s="51" t="s">
        <v>32</v>
      </c>
      <c r="G192" s="24">
        <v>69.5</v>
      </c>
      <c r="H192" s="24">
        <v>20.8</v>
      </c>
      <c r="I192" s="24">
        <v>1.5</v>
      </c>
      <c r="J192" s="24">
        <v>0</v>
      </c>
      <c r="K192" s="24">
        <v>2.5</v>
      </c>
      <c r="L192" s="24">
        <v>2.9</v>
      </c>
      <c r="M192" s="24">
        <v>0</v>
      </c>
      <c r="N192" s="30">
        <f t="shared" si="2"/>
        <v>97.2</v>
      </c>
      <c r="O192" s="53">
        <v>2.5</v>
      </c>
    </row>
    <row r="193" spans="1:15" x14ac:dyDescent="0.2">
      <c r="A193" s="50" t="s">
        <v>42</v>
      </c>
      <c r="B193" s="40" t="s">
        <v>99</v>
      </c>
      <c r="C193" s="51" t="s">
        <v>103</v>
      </c>
      <c r="D193" s="51">
        <v>1354</v>
      </c>
      <c r="E193" s="51" t="s">
        <v>120</v>
      </c>
      <c r="F193" s="51" t="s">
        <v>32</v>
      </c>
      <c r="G193" s="24">
        <v>71.099999999999994</v>
      </c>
      <c r="H193" s="24">
        <v>19.3</v>
      </c>
      <c r="I193" s="24">
        <v>1</v>
      </c>
      <c r="J193" s="24">
        <v>0</v>
      </c>
      <c r="K193" s="24">
        <v>4.8</v>
      </c>
      <c r="L193" s="24">
        <v>2.6</v>
      </c>
      <c r="M193" s="24">
        <v>0</v>
      </c>
      <c r="N193" s="30">
        <f t="shared" si="2"/>
        <v>98.799999999999983</v>
      </c>
      <c r="O193" s="53">
        <v>4.8</v>
      </c>
    </row>
    <row r="194" spans="1:15" x14ac:dyDescent="0.2">
      <c r="A194" s="50" t="s">
        <v>42</v>
      </c>
      <c r="B194" s="40" t="s">
        <v>99</v>
      </c>
      <c r="C194" s="51" t="s">
        <v>103</v>
      </c>
      <c r="D194" s="51" t="s">
        <v>69</v>
      </c>
      <c r="E194" s="51" t="s">
        <v>120</v>
      </c>
      <c r="F194" s="51" t="s">
        <v>9</v>
      </c>
      <c r="G194" s="24">
        <v>70</v>
      </c>
      <c r="H194" s="24">
        <v>5.4</v>
      </c>
      <c r="I194" s="24">
        <v>0</v>
      </c>
      <c r="J194" s="24">
        <v>0</v>
      </c>
      <c r="K194" s="24">
        <v>21</v>
      </c>
      <c r="L194" s="24">
        <v>0</v>
      </c>
      <c r="M194" s="24">
        <v>2.5</v>
      </c>
      <c r="N194" s="30">
        <f t="shared" ref="N194:N238" si="3">SUM(G194:M194)</f>
        <v>98.9</v>
      </c>
      <c r="O194" s="53">
        <v>21</v>
      </c>
    </row>
    <row r="195" spans="1:15" x14ac:dyDescent="0.2">
      <c r="A195" s="50" t="s">
        <v>42</v>
      </c>
      <c r="B195" s="40" t="s">
        <v>99</v>
      </c>
      <c r="C195" s="51" t="s">
        <v>103</v>
      </c>
      <c r="D195" s="51" t="s">
        <v>80</v>
      </c>
      <c r="E195" s="51" t="s">
        <v>120</v>
      </c>
      <c r="F195" s="51" t="s">
        <v>32</v>
      </c>
      <c r="G195" s="24">
        <v>70</v>
      </c>
      <c r="H195" s="24">
        <v>5.7</v>
      </c>
      <c r="I195" s="24">
        <v>3.8</v>
      </c>
      <c r="J195" s="24">
        <v>4.4000000000000004</v>
      </c>
      <c r="K195" s="24">
        <v>12.4</v>
      </c>
      <c r="L195" s="24">
        <v>3</v>
      </c>
      <c r="M195" s="24">
        <v>0</v>
      </c>
      <c r="N195" s="30">
        <f t="shared" si="3"/>
        <v>99.300000000000011</v>
      </c>
      <c r="O195" s="53">
        <v>12.4</v>
      </c>
    </row>
    <row r="196" spans="1:15" x14ac:dyDescent="0.2">
      <c r="A196" s="50" t="s">
        <v>42</v>
      </c>
      <c r="B196" s="40" t="s">
        <v>99</v>
      </c>
      <c r="C196" s="51" t="s">
        <v>103</v>
      </c>
      <c r="D196" s="51" t="s">
        <v>70</v>
      </c>
      <c r="E196" s="51" t="s">
        <v>120</v>
      </c>
      <c r="F196" s="51" t="s">
        <v>9</v>
      </c>
      <c r="G196" s="24">
        <v>65</v>
      </c>
      <c r="H196" s="24">
        <v>14.5</v>
      </c>
      <c r="I196" s="24">
        <v>0</v>
      </c>
      <c r="J196" s="24">
        <v>0</v>
      </c>
      <c r="K196" s="24">
        <v>18</v>
      </c>
      <c r="L196" s="24">
        <v>0</v>
      </c>
      <c r="M196" s="24">
        <v>2</v>
      </c>
      <c r="N196" s="30">
        <f t="shared" si="3"/>
        <v>99.5</v>
      </c>
      <c r="O196" s="53">
        <v>18</v>
      </c>
    </row>
    <row r="197" spans="1:15" x14ac:dyDescent="0.2">
      <c r="A197" s="50" t="s">
        <v>42</v>
      </c>
      <c r="B197" s="40" t="s">
        <v>99</v>
      </c>
      <c r="C197" s="51" t="s">
        <v>103</v>
      </c>
      <c r="D197" s="51" t="s">
        <v>75</v>
      </c>
      <c r="E197" s="51" t="s">
        <v>120</v>
      </c>
      <c r="F197" s="51" t="s">
        <v>32</v>
      </c>
      <c r="G197" s="24">
        <v>69.599999999999994</v>
      </c>
      <c r="H197" s="24">
        <v>7.3</v>
      </c>
      <c r="I197" s="24">
        <v>2.2999999999999998</v>
      </c>
      <c r="J197" s="24">
        <v>3.1</v>
      </c>
      <c r="K197" s="24">
        <v>11</v>
      </c>
      <c r="L197" s="24">
        <v>6.4</v>
      </c>
      <c r="M197" s="24">
        <v>0</v>
      </c>
      <c r="N197" s="30">
        <f t="shared" si="3"/>
        <v>99.699999999999989</v>
      </c>
      <c r="O197" s="53">
        <v>11</v>
      </c>
    </row>
    <row r="198" spans="1:15" x14ac:dyDescent="0.2">
      <c r="A198" s="50" t="s">
        <v>42</v>
      </c>
      <c r="B198" s="40" t="s">
        <v>99</v>
      </c>
      <c r="C198" s="51" t="s">
        <v>103</v>
      </c>
      <c r="D198" s="51">
        <v>1360</v>
      </c>
      <c r="E198" s="51" t="s">
        <v>120</v>
      </c>
      <c r="F198" s="51" t="s">
        <v>32</v>
      </c>
      <c r="G198" s="24">
        <v>73.5</v>
      </c>
      <c r="H198" s="24">
        <v>16.100000000000001</v>
      </c>
      <c r="I198" s="24">
        <v>1</v>
      </c>
      <c r="J198" s="24">
        <v>0</v>
      </c>
      <c r="K198" s="24">
        <v>7.3</v>
      </c>
      <c r="L198" s="24">
        <v>1.8</v>
      </c>
      <c r="M198" s="24">
        <v>0</v>
      </c>
      <c r="N198" s="30">
        <f t="shared" si="3"/>
        <v>99.699999999999989</v>
      </c>
      <c r="O198" s="53">
        <v>7.3</v>
      </c>
    </row>
    <row r="199" spans="1:15" x14ac:dyDescent="0.2">
      <c r="A199" s="50" t="s">
        <v>42</v>
      </c>
      <c r="B199" s="40" t="s">
        <v>99</v>
      </c>
      <c r="C199" s="51" t="s">
        <v>103</v>
      </c>
      <c r="D199" s="51" t="s">
        <v>82</v>
      </c>
      <c r="E199" s="51" t="s">
        <v>120</v>
      </c>
      <c r="F199" s="51" t="s">
        <v>32</v>
      </c>
      <c r="G199" s="24">
        <v>71.400000000000006</v>
      </c>
      <c r="H199" s="24">
        <v>16.7</v>
      </c>
      <c r="I199" s="24">
        <v>1</v>
      </c>
      <c r="J199" s="24">
        <v>0</v>
      </c>
      <c r="K199" s="24">
        <v>8.4</v>
      </c>
      <c r="L199" s="24">
        <v>2.2000000000000002</v>
      </c>
      <c r="M199" s="24">
        <v>0</v>
      </c>
      <c r="N199" s="30">
        <f t="shared" si="3"/>
        <v>99.700000000000017</v>
      </c>
      <c r="O199" s="53">
        <v>8.4</v>
      </c>
    </row>
    <row r="200" spans="1:15" x14ac:dyDescent="0.2">
      <c r="A200" s="50" t="s">
        <v>42</v>
      </c>
      <c r="B200" s="40" t="s">
        <v>99</v>
      </c>
      <c r="C200" s="51" t="s">
        <v>103</v>
      </c>
      <c r="D200" s="51">
        <v>1352</v>
      </c>
      <c r="E200" s="51" t="s">
        <v>120</v>
      </c>
      <c r="F200" s="51" t="s">
        <v>9</v>
      </c>
      <c r="G200" s="24">
        <v>81</v>
      </c>
      <c r="H200" s="24">
        <v>9.8000000000000007</v>
      </c>
      <c r="I200" s="24">
        <v>0</v>
      </c>
      <c r="J200" s="24">
        <v>0</v>
      </c>
      <c r="K200" s="24">
        <v>9</v>
      </c>
      <c r="L200" s="24">
        <v>0</v>
      </c>
      <c r="M200" s="24">
        <v>0</v>
      </c>
      <c r="N200" s="30">
        <f t="shared" si="3"/>
        <v>99.8</v>
      </c>
      <c r="O200" s="53">
        <v>9</v>
      </c>
    </row>
    <row r="201" spans="1:15" x14ac:dyDescent="0.2">
      <c r="A201" s="50" t="s">
        <v>42</v>
      </c>
      <c r="B201" s="40" t="s">
        <v>99</v>
      </c>
      <c r="C201" s="51" t="s">
        <v>103</v>
      </c>
      <c r="D201" s="51">
        <v>1356</v>
      </c>
      <c r="E201" s="51" t="s">
        <v>120</v>
      </c>
      <c r="F201" s="51" t="s">
        <v>32</v>
      </c>
      <c r="G201" s="24">
        <v>74.400000000000006</v>
      </c>
      <c r="H201" s="24">
        <v>11.7</v>
      </c>
      <c r="I201" s="24">
        <v>1.7</v>
      </c>
      <c r="J201" s="24">
        <v>0</v>
      </c>
      <c r="K201" s="24">
        <v>8</v>
      </c>
      <c r="L201" s="24">
        <v>4.0999999999999996</v>
      </c>
      <c r="M201" s="24">
        <v>0</v>
      </c>
      <c r="N201" s="30">
        <f t="shared" si="3"/>
        <v>99.9</v>
      </c>
      <c r="O201" s="53">
        <v>8</v>
      </c>
    </row>
    <row r="202" spans="1:15" x14ac:dyDescent="0.2">
      <c r="A202" s="50" t="s">
        <v>42</v>
      </c>
      <c r="B202" s="40" t="s">
        <v>99</v>
      </c>
      <c r="C202" s="51" t="s">
        <v>103</v>
      </c>
      <c r="D202" s="51">
        <v>1359</v>
      </c>
      <c r="E202" s="51" t="s">
        <v>120</v>
      </c>
      <c r="F202" s="51" t="s">
        <v>32</v>
      </c>
      <c r="G202" s="24">
        <v>71</v>
      </c>
      <c r="H202" s="24">
        <v>19.600000000000001</v>
      </c>
      <c r="I202" s="24">
        <v>0.8</v>
      </c>
      <c r="J202" s="24">
        <v>0</v>
      </c>
      <c r="K202" s="24">
        <v>8.6</v>
      </c>
      <c r="L202" s="24">
        <v>0</v>
      </c>
      <c r="M202" s="24">
        <v>0</v>
      </c>
      <c r="N202" s="30">
        <f t="shared" si="3"/>
        <v>99.999999999999986</v>
      </c>
      <c r="O202" s="53">
        <v>8.6</v>
      </c>
    </row>
    <row r="203" spans="1:15" x14ac:dyDescent="0.2">
      <c r="A203" s="50" t="s">
        <v>42</v>
      </c>
      <c r="B203" s="40" t="s">
        <v>99</v>
      </c>
      <c r="C203" s="51" t="s">
        <v>103</v>
      </c>
      <c r="D203" s="51">
        <v>1351</v>
      </c>
      <c r="E203" s="51" t="s">
        <v>120</v>
      </c>
      <c r="F203" s="51" t="s">
        <v>9</v>
      </c>
      <c r="G203" s="24">
        <v>57</v>
      </c>
      <c r="H203" s="24">
        <v>15</v>
      </c>
      <c r="I203" s="24">
        <v>0</v>
      </c>
      <c r="J203" s="24">
        <v>0</v>
      </c>
      <c r="K203" s="24">
        <v>25</v>
      </c>
      <c r="L203" s="24">
        <v>0</v>
      </c>
      <c r="M203" s="24">
        <v>3</v>
      </c>
      <c r="N203" s="30">
        <f t="shared" si="3"/>
        <v>100</v>
      </c>
      <c r="O203" s="53">
        <v>25</v>
      </c>
    </row>
    <row r="204" spans="1:15" x14ac:dyDescent="0.2">
      <c r="A204" s="50" t="s">
        <v>42</v>
      </c>
      <c r="B204" s="40" t="s">
        <v>99</v>
      </c>
      <c r="C204" s="51" t="s">
        <v>103</v>
      </c>
      <c r="D204" s="51" t="s">
        <v>71</v>
      </c>
      <c r="E204" s="51" t="s">
        <v>120</v>
      </c>
      <c r="F204" s="51" t="s">
        <v>9</v>
      </c>
      <c r="G204" s="24">
        <v>74</v>
      </c>
      <c r="H204" s="24">
        <v>12</v>
      </c>
      <c r="I204" s="24">
        <v>0</v>
      </c>
      <c r="J204" s="24">
        <v>0</v>
      </c>
      <c r="K204" s="24">
        <v>12</v>
      </c>
      <c r="L204" s="24">
        <v>0</v>
      </c>
      <c r="M204" s="24">
        <v>2</v>
      </c>
      <c r="N204" s="30">
        <f t="shared" si="3"/>
        <v>100</v>
      </c>
      <c r="O204" s="53">
        <v>12</v>
      </c>
    </row>
    <row r="205" spans="1:15" x14ac:dyDescent="0.2">
      <c r="A205" s="50" t="s">
        <v>42</v>
      </c>
      <c r="B205" s="40" t="s">
        <v>99</v>
      </c>
      <c r="C205" s="51" t="s">
        <v>103</v>
      </c>
      <c r="D205" s="51" t="s">
        <v>72</v>
      </c>
      <c r="E205" s="51" t="s">
        <v>120</v>
      </c>
      <c r="F205" s="51" t="s">
        <v>9</v>
      </c>
      <c r="G205" s="24">
        <v>86.6</v>
      </c>
      <c r="H205" s="24">
        <v>13</v>
      </c>
      <c r="I205" s="24">
        <v>0</v>
      </c>
      <c r="J205" s="24">
        <v>0</v>
      </c>
      <c r="K205" s="25">
        <v>0.4</v>
      </c>
      <c r="L205" s="24">
        <v>0</v>
      </c>
      <c r="M205" s="24">
        <v>0</v>
      </c>
      <c r="N205" s="30">
        <f t="shared" si="3"/>
        <v>100</v>
      </c>
      <c r="O205" s="53" t="s">
        <v>73</v>
      </c>
    </row>
    <row r="206" spans="1:15" x14ac:dyDescent="0.2">
      <c r="A206" s="50" t="s">
        <v>42</v>
      </c>
      <c r="B206" s="40" t="s">
        <v>99</v>
      </c>
      <c r="C206" s="51" t="s">
        <v>103</v>
      </c>
      <c r="D206" s="51" t="s">
        <v>74</v>
      </c>
      <c r="E206" s="51" t="s">
        <v>120</v>
      </c>
      <c r="F206" s="51" t="s">
        <v>9</v>
      </c>
      <c r="G206" s="24">
        <v>78</v>
      </c>
      <c r="H206" s="24">
        <v>21</v>
      </c>
      <c r="I206" s="24">
        <v>0</v>
      </c>
      <c r="J206" s="24">
        <v>0</v>
      </c>
      <c r="K206" s="68">
        <v>1</v>
      </c>
      <c r="L206" s="24">
        <v>0</v>
      </c>
      <c r="M206" s="24">
        <v>0</v>
      </c>
      <c r="N206" s="30">
        <f t="shared" si="3"/>
        <v>100</v>
      </c>
      <c r="O206" s="69" t="s">
        <v>93</v>
      </c>
    </row>
    <row r="207" spans="1:15" x14ac:dyDescent="0.2">
      <c r="A207" s="50" t="s">
        <v>42</v>
      </c>
      <c r="B207" s="40" t="s">
        <v>99</v>
      </c>
      <c r="C207" s="51" t="s">
        <v>103</v>
      </c>
      <c r="D207" s="51" t="s">
        <v>76</v>
      </c>
      <c r="E207" s="51" t="s">
        <v>120</v>
      </c>
      <c r="F207" s="51" t="s">
        <v>32</v>
      </c>
      <c r="G207" s="24">
        <v>73.599999999999994</v>
      </c>
      <c r="H207" s="24">
        <v>10.9</v>
      </c>
      <c r="I207" s="24">
        <v>1.3</v>
      </c>
      <c r="J207" s="24">
        <v>0</v>
      </c>
      <c r="K207" s="24">
        <v>9.6999999999999993</v>
      </c>
      <c r="L207" s="24">
        <v>4.5</v>
      </c>
      <c r="M207" s="24">
        <v>0</v>
      </c>
      <c r="N207" s="30">
        <f t="shared" si="3"/>
        <v>100</v>
      </c>
      <c r="O207" s="53">
        <v>9.6999999999999993</v>
      </c>
    </row>
    <row r="208" spans="1:15" x14ac:dyDescent="0.2">
      <c r="A208" s="50" t="s">
        <v>42</v>
      </c>
      <c r="B208" s="40" t="s">
        <v>99</v>
      </c>
      <c r="C208" s="51" t="s">
        <v>103</v>
      </c>
      <c r="D208" s="51">
        <v>1355</v>
      </c>
      <c r="E208" s="51" t="s">
        <v>120</v>
      </c>
      <c r="F208" s="51" t="s">
        <v>32</v>
      </c>
      <c r="G208" s="24">
        <v>78</v>
      </c>
      <c r="H208" s="24">
        <v>15.2</v>
      </c>
      <c r="I208" s="24">
        <v>0.3</v>
      </c>
      <c r="J208" s="24">
        <v>0.6</v>
      </c>
      <c r="K208" s="24">
        <v>2.9</v>
      </c>
      <c r="L208" s="24">
        <v>3</v>
      </c>
      <c r="M208" s="24">
        <v>0</v>
      </c>
      <c r="N208" s="30">
        <f t="shared" si="3"/>
        <v>100</v>
      </c>
      <c r="O208" s="53">
        <v>2.9</v>
      </c>
    </row>
    <row r="209" spans="1:18" x14ac:dyDescent="0.2">
      <c r="A209" s="50" t="s">
        <v>42</v>
      </c>
      <c r="B209" s="40" t="s">
        <v>99</v>
      </c>
      <c r="C209" s="51" t="s">
        <v>103</v>
      </c>
      <c r="D209" s="51" t="s">
        <v>77</v>
      </c>
      <c r="E209" s="51" t="s">
        <v>120</v>
      </c>
      <c r="F209" s="51" t="s">
        <v>32</v>
      </c>
      <c r="G209" s="24">
        <v>73.2</v>
      </c>
      <c r="H209" s="24">
        <v>8</v>
      </c>
      <c r="I209" s="24">
        <v>0.5</v>
      </c>
      <c r="J209" s="24">
        <v>2</v>
      </c>
      <c r="K209" s="24">
        <v>13.6</v>
      </c>
      <c r="L209" s="24">
        <v>2.7</v>
      </c>
      <c r="M209" s="24">
        <v>0</v>
      </c>
      <c r="N209" s="30">
        <f t="shared" si="3"/>
        <v>100</v>
      </c>
      <c r="O209" s="53">
        <v>13.6</v>
      </c>
    </row>
    <row r="210" spans="1:18" x14ac:dyDescent="0.2">
      <c r="A210" s="50" t="s">
        <v>42</v>
      </c>
      <c r="B210" s="40" t="s">
        <v>99</v>
      </c>
      <c r="C210" s="51" t="s">
        <v>103</v>
      </c>
      <c r="D210" s="51">
        <v>1358</v>
      </c>
      <c r="E210" s="51" t="s">
        <v>120</v>
      </c>
      <c r="F210" s="51" t="s">
        <v>32</v>
      </c>
      <c r="G210" s="24">
        <v>74.900000000000006</v>
      </c>
      <c r="H210" s="24">
        <v>15.1</v>
      </c>
      <c r="I210" s="24">
        <v>1</v>
      </c>
      <c r="J210" s="24">
        <v>0</v>
      </c>
      <c r="K210" s="24">
        <v>7.3</v>
      </c>
      <c r="L210" s="24">
        <v>1.7</v>
      </c>
      <c r="M210" s="24">
        <v>0</v>
      </c>
      <c r="N210" s="30">
        <f t="shared" si="3"/>
        <v>100</v>
      </c>
      <c r="O210" s="53">
        <v>7.3</v>
      </c>
    </row>
    <row r="211" spans="1:18" x14ac:dyDescent="0.2">
      <c r="A211" s="50" t="s">
        <v>42</v>
      </c>
      <c r="B211" s="40" t="s">
        <v>99</v>
      </c>
      <c r="C211" s="51" t="s">
        <v>103</v>
      </c>
      <c r="D211" s="51">
        <v>1366</v>
      </c>
      <c r="E211" s="51" t="s">
        <v>120</v>
      </c>
      <c r="F211" s="51" t="s">
        <v>32</v>
      </c>
      <c r="G211" s="24">
        <v>81.599999999999994</v>
      </c>
      <c r="H211" s="24">
        <v>8.8000000000000007</v>
      </c>
      <c r="I211" s="24">
        <v>1.2</v>
      </c>
      <c r="J211" s="24">
        <v>0</v>
      </c>
      <c r="K211" s="24">
        <v>7.4</v>
      </c>
      <c r="L211" s="24">
        <v>1</v>
      </c>
      <c r="M211" s="24">
        <v>0</v>
      </c>
      <c r="N211" s="30">
        <f t="shared" si="3"/>
        <v>100</v>
      </c>
      <c r="O211" s="53">
        <v>7.4</v>
      </c>
    </row>
    <row r="212" spans="1:18" x14ac:dyDescent="0.2">
      <c r="A212" s="55" t="s">
        <v>42</v>
      </c>
      <c r="B212" s="56" t="s">
        <v>99</v>
      </c>
      <c r="C212" s="57" t="s">
        <v>103</v>
      </c>
      <c r="D212" s="57">
        <v>1362</v>
      </c>
      <c r="E212" s="57" t="s">
        <v>120</v>
      </c>
      <c r="F212" s="57" t="s">
        <v>32</v>
      </c>
      <c r="G212" s="26">
        <v>69.400000000000006</v>
      </c>
      <c r="H212" s="26">
        <v>15.8</v>
      </c>
      <c r="I212" s="26">
        <v>2.5</v>
      </c>
      <c r="J212" s="26">
        <v>0</v>
      </c>
      <c r="K212" s="26">
        <v>9.4</v>
      </c>
      <c r="L212" s="26">
        <v>2.9</v>
      </c>
      <c r="M212" s="26">
        <v>0</v>
      </c>
      <c r="N212" s="31">
        <f t="shared" si="3"/>
        <v>100.00000000000001</v>
      </c>
      <c r="O212" s="58">
        <v>9.4</v>
      </c>
      <c r="Q212" s="4">
        <f>COUNT(N186:N212)</f>
        <v>27</v>
      </c>
    </row>
    <row r="213" spans="1:18" x14ac:dyDescent="0.2">
      <c r="A213" s="42" t="s">
        <v>107</v>
      </c>
      <c r="B213" s="10" t="s">
        <v>99</v>
      </c>
      <c r="C213" s="43" t="s">
        <v>103</v>
      </c>
      <c r="D213" s="43" t="s">
        <v>86</v>
      </c>
      <c r="E213" s="43" t="s">
        <v>42</v>
      </c>
      <c r="F213" s="43" t="s">
        <v>43</v>
      </c>
      <c r="K213" s="11">
        <v>4</v>
      </c>
      <c r="N213" s="14">
        <f t="shared" si="3"/>
        <v>4</v>
      </c>
      <c r="O213" s="45" t="s">
        <v>44</v>
      </c>
      <c r="R213" s="4">
        <v>1</v>
      </c>
    </row>
    <row r="214" spans="1:18" x14ac:dyDescent="0.2">
      <c r="A214" s="42" t="s">
        <v>107</v>
      </c>
      <c r="B214" s="10" t="s">
        <v>99</v>
      </c>
      <c r="C214" s="43" t="s">
        <v>103</v>
      </c>
      <c r="D214" s="43" t="s">
        <v>87</v>
      </c>
      <c r="E214" s="43" t="s">
        <v>42</v>
      </c>
      <c r="F214" s="43" t="s">
        <v>43</v>
      </c>
      <c r="K214" s="11">
        <v>4</v>
      </c>
      <c r="N214" s="14">
        <f t="shared" si="3"/>
        <v>4</v>
      </c>
      <c r="O214" s="45" t="s">
        <v>44</v>
      </c>
      <c r="R214" s="4">
        <v>1</v>
      </c>
    </row>
    <row r="215" spans="1:18" x14ac:dyDescent="0.2">
      <c r="A215" s="42" t="s">
        <v>107</v>
      </c>
      <c r="B215" s="10" t="s">
        <v>99</v>
      </c>
      <c r="C215" s="43" t="s">
        <v>103</v>
      </c>
      <c r="D215" s="43">
        <v>1541</v>
      </c>
      <c r="E215" s="43" t="s">
        <v>42</v>
      </c>
      <c r="F215" s="43" t="s">
        <v>43</v>
      </c>
      <c r="K215" s="12">
        <v>10</v>
      </c>
      <c r="N215" s="14">
        <f t="shared" si="3"/>
        <v>10</v>
      </c>
      <c r="O215" s="45">
        <v>10</v>
      </c>
      <c r="R215" s="4">
        <v>1</v>
      </c>
    </row>
    <row r="216" spans="1:18" x14ac:dyDescent="0.2">
      <c r="A216" s="70" t="s">
        <v>130</v>
      </c>
      <c r="B216" s="10" t="s">
        <v>99</v>
      </c>
      <c r="C216" s="43" t="s">
        <v>103</v>
      </c>
      <c r="D216" s="43" t="s">
        <v>89</v>
      </c>
      <c r="E216" s="43" t="s">
        <v>128</v>
      </c>
      <c r="F216" s="43" t="s">
        <v>43</v>
      </c>
      <c r="K216" s="11">
        <v>0</v>
      </c>
      <c r="N216" s="14">
        <f t="shared" si="3"/>
        <v>0</v>
      </c>
      <c r="O216" s="45" t="s">
        <v>1</v>
      </c>
      <c r="R216" s="4">
        <v>1</v>
      </c>
    </row>
    <row r="217" spans="1:18" x14ac:dyDescent="0.2">
      <c r="A217" s="46" t="s">
        <v>108</v>
      </c>
      <c r="B217" s="47" t="s">
        <v>99</v>
      </c>
      <c r="C217" s="48" t="s">
        <v>103</v>
      </c>
      <c r="D217" s="48">
        <v>1470</v>
      </c>
      <c r="E217" s="59" t="s">
        <v>126</v>
      </c>
      <c r="F217" s="48" t="s">
        <v>2</v>
      </c>
      <c r="G217" s="23">
        <v>54.7</v>
      </c>
      <c r="H217" s="23">
        <v>8.5</v>
      </c>
      <c r="I217" s="23">
        <v>0.22</v>
      </c>
      <c r="J217" s="23">
        <v>16.899999999999999</v>
      </c>
      <c r="K217" s="23">
        <v>5.4</v>
      </c>
      <c r="L217" s="23">
        <v>9.3000000000000007</v>
      </c>
      <c r="M217" s="23">
        <v>0</v>
      </c>
      <c r="N217" s="29">
        <f t="shared" si="3"/>
        <v>95.02</v>
      </c>
      <c r="O217" s="71">
        <v>5.4</v>
      </c>
    </row>
    <row r="218" spans="1:18" x14ac:dyDescent="0.2">
      <c r="A218" s="50" t="s">
        <v>108</v>
      </c>
      <c r="B218" s="40" t="s">
        <v>99</v>
      </c>
      <c r="C218" s="51" t="s">
        <v>103</v>
      </c>
      <c r="D218" s="51" t="s">
        <v>84</v>
      </c>
      <c r="E218" s="52" t="s">
        <v>126</v>
      </c>
      <c r="F218" s="51" t="s">
        <v>2</v>
      </c>
      <c r="G218" s="24">
        <v>63.8</v>
      </c>
      <c r="H218" s="24">
        <v>13.4</v>
      </c>
      <c r="I218" s="24">
        <v>0.22</v>
      </c>
      <c r="J218" s="24">
        <v>7.6</v>
      </c>
      <c r="K218" s="24">
        <v>5.4</v>
      </c>
      <c r="L218" s="24">
        <v>4.5999999999999996</v>
      </c>
      <c r="M218" s="24">
        <v>0</v>
      </c>
      <c r="N218" s="30">
        <f t="shared" si="3"/>
        <v>95.02</v>
      </c>
      <c r="O218" s="72">
        <v>5.4</v>
      </c>
    </row>
    <row r="219" spans="1:18" x14ac:dyDescent="0.2">
      <c r="A219" s="50" t="s">
        <v>108</v>
      </c>
      <c r="B219" s="40" t="s">
        <v>99</v>
      </c>
      <c r="C219" s="51" t="s">
        <v>103</v>
      </c>
      <c r="D219" s="51">
        <v>1471</v>
      </c>
      <c r="E219" s="52" t="s">
        <v>126</v>
      </c>
      <c r="F219" s="51" t="s">
        <v>2</v>
      </c>
      <c r="G219" s="24">
        <v>67</v>
      </c>
      <c r="H219" s="24">
        <v>12.3</v>
      </c>
      <c r="I219" s="24">
        <v>0.11</v>
      </c>
      <c r="J219" s="24">
        <v>9.1999999999999993</v>
      </c>
      <c r="K219" s="24">
        <v>2.9</v>
      </c>
      <c r="L219" s="24">
        <v>3.5</v>
      </c>
      <c r="M219" s="24">
        <v>0</v>
      </c>
      <c r="N219" s="30">
        <f t="shared" si="3"/>
        <v>95.01</v>
      </c>
      <c r="O219" s="72">
        <v>2.9</v>
      </c>
    </row>
    <row r="220" spans="1:18" x14ac:dyDescent="0.2">
      <c r="A220" s="50" t="s">
        <v>108</v>
      </c>
      <c r="B220" s="40" t="s">
        <v>99</v>
      </c>
      <c r="C220" s="51" t="s">
        <v>103</v>
      </c>
      <c r="D220" s="51">
        <v>1472</v>
      </c>
      <c r="E220" s="52" t="s">
        <v>126</v>
      </c>
      <c r="F220" s="51" t="s">
        <v>2</v>
      </c>
      <c r="G220" s="24">
        <v>56.6</v>
      </c>
      <c r="H220" s="24">
        <v>12.4</v>
      </c>
      <c r="I220" s="24">
        <v>0.78</v>
      </c>
      <c r="J220" s="24">
        <v>4.9000000000000004</v>
      </c>
      <c r="K220" s="24">
        <v>19.5</v>
      </c>
      <c r="L220" s="24">
        <v>0.84</v>
      </c>
      <c r="M220" s="24">
        <v>0</v>
      </c>
      <c r="N220" s="30">
        <f t="shared" si="3"/>
        <v>95.02000000000001</v>
      </c>
      <c r="O220" s="72">
        <v>19.5</v>
      </c>
    </row>
    <row r="221" spans="1:18" x14ac:dyDescent="0.2">
      <c r="A221" s="50" t="s">
        <v>108</v>
      </c>
      <c r="B221" s="40" t="s">
        <v>99</v>
      </c>
      <c r="C221" s="51" t="s">
        <v>103</v>
      </c>
      <c r="D221" s="51">
        <v>1473</v>
      </c>
      <c r="E221" s="52" t="s">
        <v>126</v>
      </c>
      <c r="F221" s="51" t="s">
        <v>2</v>
      </c>
      <c r="G221" s="24">
        <v>64.599999999999994</v>
      </c>
      <c r="H221" s="24">
        <v>13.5</v>
      </c>
      <c r="I221" s="24">
        <v>0.23</v>
      </c>
      <c r="J221" s="24">
        <v>6.4</v>
      </c>
      <c r="K221" s="24">
        <v>5.7</v>
      </c>
      <c r="L221" s="24">
        <v>4.5</v>
      </c>
      <c r="M221" s="24">
        <v>0</v>
      </c>
      <c r="N221" s="30">
        <f t="shared" si="3"/>
        <v>94.93</v>
      </c>
      <c r="O221" s="72">
        <v>5.7</v>
      </c>
    </row>
    <row r="222" spans="1:18" x14ac:dyDescent="0.2">
      <c r="A222" s="50" t="s">
        <v>108</v>
      </c>
      <c r="B222" s="40" t="s">
        <v>99</v>
      </c>
      <c r="C222" s="51" t="s">
        <v>103</v>
      </c>
      <c r="D222" s="51">
        <v>1484</v>
      </c>
      <c r="E222" s="52" t="s">
        <v>126</v>
      </c>
      <c r="F222" s="51" t="s">
        <v>2</v>
      </c>
      <c r="G222" s="24">
        <v>59.3</v>
      </c>
      <c r="H222" s="24">
        <v>11.2</v>
      </c>
      <c r="I222" s="24">
        <v>0</v>
      </c>
      <c r="J222" s="24">
        <v>21.6</v>
      </c>
      <c r="K222" s="24">
        <v>1.5</v>
      </c>
      <c r="L222" s="24">
        <v>1.4</v>
      </c>
      <c r="M222" s="24">
        <v>0</v>
      </c>
      <c r="N222" s="30">
        <f t="shared" si="3"/>
        <v>95</v>
      </c>
      <c r="O222" s="72">
        <v>1.5</v>
      </c>
    </row>
    <row r="223" spans="1:18" x14ac:dyDescent="0.2">
      <c r="A223" s="55" t="s">
        <v>108</v>
      </c>
      <c r="B223" s="56" t="s">
        <v>99</v>
      </c>
      <c r="C223" s="57" t="s">
        <v>103</v>
      </c>
      <c r="D223" s="57" t="s">
        <v>85</v>
      </c>
      <c r="E223" s="60" t="s">
        <v>126</v>
      </c>
      <c r="F223" s="57" t="s">
        <v>2</v>
      </c>
      <c r="G223" s="26">
        <v>72.099999999999994</v>
      </c>
      <c r="H223" s="26">
        <v>10.9</v>
      </c>
      <c r="I223" s="26">
        <v>0</v>
      </c>
      <c r="J223" s="26">
        <v>7.5</v>
      </c>
      <c r="K223" s="26">
        <v>1.4</v>
      </c>
      <c r="L223" s="26">
        <v>3.1</v>
      </c>
      <c r="M223" s="26">
        <v>0</v>
      </c>
      <c r="N223" s="31">
        <f t="shared" si="3"/>
        <v>95</v>
      </c>
      <c r="O223" s="73">
        <v>1.4</v>
      </c>
    </row>
    <row r="224" spans="1:18" x14ac:dyDescent="0.2">
      <c r="A224" s="46" t="s">
        <v>42</v>
      </c>
      <c r="B224" s="47" t="s">
        <v>99</v>
      </c>
      <c r="C224" s="48" t="s">
        <v>104</v>
      </c>
      <c r="D224" s="48">
        <v>1639</v>
      </c>
      <c r="E224" s="48" t="s">
        <v>127</v>
      </c>
      <c r="F224" s="48" t="s">
        <v>2</v>
      </c>
      <c r="G224" s="23">
        <v>76.2</v>
      </c>
      <c r="H224" s="23">
        <v>10.6</v>
      </c>
      <c r="I224" s="23">
        <v>0</v>
      </c>
      <c r="J224" s="23">
        <v>3.6</v>
      </c>
      <c r="K224" s="23">
        <v>4.5999999999999996</v>
      </c>
      <c r="L224" s="23">
        <v>0</v>
      </c>
      <c r="M224" s="23">
        <v>0</v>
      </c>
      <c r="N224" s="29">
        <f t="shared" si="3"/>
        <v>94.999999999999986</v>
      </c>
      <c r="O224" s="49">
        <v>4.5999999999999996</v>
      </c>
    </row>
    <row r="225" spans="1:18" x14ac:dyDescent="0.2">
      <c r="A225" s="50" t="s">
        <v>42</v>
      </c>
      <c r="B225" s="40" t="s">
        <v>99</v>
      </c>
      <c r="C225" s="51" t="s">
        <v>104</v>
      </c>
      <c r="D225" s="51">
        <v>1607</v>
      </c>
      <c r="E225" s="51" t="s">
        <v>59</v>
      </c>
      <c r="F225" s="51" t="s">
        <v>9</v>
      </c>
      <c r="G225" s="24">
        <v>87</v>
      </c>
      <c r="H225" s="24">
        <v>6</v>
      </c>
      <c r="I225" s="24">
        <v>0</v>
      </c>
      <c r="J225" s="24">
        <v>0</v>
      </c>
      <c r="K225" s="24">
        <v>7</v>
      </c>
      <c r="L225" s="24">
        <v>0</v>
      </c>
      <c r="M225" s="24">
        <v>0</v>
      </c>
      <c r="N225" s="30">
        <f t="shared" si="3"/>
        <v>100</v>
      </c>
      <c r="O225" s="53">
        <v>7</v>
      </c>
    </row>
    <row r="226" spans="1:18" x14ac:dyDescent="0.2">
      <c r="A226" s="50" t="s">
        <v>42</v>
      </c>
      <c r="B226" s="40" t="s">
        <v>99</v>
      </c>
      <c r="C226" s="51" t="s">
        <v>104</v>
      </c>
      <c r="D226" s="51">
        <v>1612</v>
      </c>
      <c r="E226" s="51" t="s">
        <v>59</v>
      </c>
      <c r="F226" s="51" t="s">
        <v>2</v>
      </c>
      <c r="G226" s="24">
        <v>63.7</v>
      </c>
      <c r="H226" s="24">
        <v>6.2</v>
      </c>
      <c r="I226" s="24">
        <v>0.34</v>
      </c>
      <c r="J226" s="24">
        <v>13.5</v>
      </c>
      <c r="K226" s="24">
        <v>4.4000000000000004</v>
      </c>
      <c r="L226" s="24">
        <v>6.8</v>
      </c>
      <c r="M226" s="24">
        <v>0</v>
      </c>
      <c r="N226" s="30">
        <f t="shared" si="3"/>
        <v>94.940000000000012</v>
      </c>
      <c r="O226" s="53">
        <v>4.4000000000000004</v>
      </c>
    </row>
    <row r="227" spans="1:18" x14ac:dyDescent="0.2">
      <c r="A227" s="50" t="s">
        <v>42</v>
      </c>
      <c r="B227" s="40" t="s">
        <v>99</v>
      </c>
      <c r="C227" s="51" t="s">
        <v>104</v>
      </c>
      <c r="D227" s="51">
        <v>1613</v>
      </c>
      <c r="E227" s="51" t="s">
        <v>59</v>
      </c>
      <c r="F227" s="51" t="s">
        <v>2</v>
      </c>
      <c r="G227" s="24">
        <v>75.2</v>
      </c>
      <c r="H227" s="24">
        <v>10.1</v>
      </c>
      <c r="I227" s="24">
        <v>0.18</v>
      </c>
      <c r="J227" s="24">
        <v>5.3</v>
      </c>
      <c r="K227" s="24">
        <v>3.5</v>
      </c>
      <c r="L227" s="24">
        <v>0.8</v>
      </c>
      <c r="M227" s="24">
        <v>0</v>
      </c>
      <c r="N227" s="30">
        <f t="shared" si="3"/>
        <v>95.08</v>
      </c>
      <c r="O227" s="53">
        <v>3.5</v>
      </c>
    </row>
    <row r="228" spans="1:18" x14ac:dyDescent="0.2">
      <c r="A228" s="50" t="s">
        <v>42</v>
      </c>
      <c r="B228" s="40" t="s">
        <v>99</v>
      </c>
      <c r="C228" s="51" t="s">
        <v>104</v>
      </c>
      <c r="D228" s="51">
        <v>1614</v>
      </c>
      <c r="E228" s="51" t="s">
        <v>59</v>
      </c>
      <c r="F228" s="51" t="s">
        <v>2</v>
      </c>
      <c r="G228" s="24">
        <v>67.2</v>
      </c>
      <c r="H228" s="24">
        <v>12.8</v>
      </c>
      <c r="I228" s="24">
        <v>0.33</v>
      </c>
      <c r="J228" s="24">
        <v>8.9</v>
      </c>
      <c r="K228" s="24">
        <v>5.7</v>
      </c>
      <c r="L228" s="24">
        <v>0</v>
      </c>
      <c r="M228" s="24">
        <v>0</v>
      </c>
      <c r="N228" s="30">
        <f t="shared" si="3"/>
        <v>94.93</v>
      </c>
      <c r="O228" s="53">
        <v>5.7</v>
      </c>
    </row>
    <row r="229" spans="1:18" x14ac:dyDescent="0.2">
      <c r="A229" s="50" t="s">
        <v>42</v>
      </c>
      <c r="B229" s="40" t="s">
        <v>99</v>
      </c>
      <c r="C229" s="51" t="s">
        <v>104</v>
      </c>
      <c r="D229" s="51">
        <v>1627</v>
      </c>
      <c r="E229" s="51" t="s">
        <v>59</v>
      </c>
      <c r="F229" s="51" t="s">
        <v>32</v>
      </c>
      <c r="G229" s="24">
        <v>72.2</v>
      </c>
      <c r="H229" s="24">
        <v>12.1</v>
      </c>
      <c r="I229" s="24">
        <v>1.6</v>
      </c>
      <c r="J229" s="24">
        <v>0</v>
      </c>
      <c r="K229" s="24">
        <v>11.5</v>
      </c>
      <c r="L229" s="24">
        <v>2.6</v>
      </c>
      <c r="M229" s="24">
        <v>0</v>
      </c>
      <c r="N229" s="30">
        <f t="shared" si="3"/>
        <v>99.999999999999986</v>
      </c>
      <c r="O229" s="53">
        <v>11.5</v>
      </c>
    </row>
    <row r="230" spans="1:18" x14ac:dyDescent="0.2">
      <c r="A230" s="50" t="s">
        <v>42</v>
      </c>
      <c r="B230" s="40" t="s">
        <v>99</v>
      </c>
      <c r="C230" s="51" t="s">
        <v>104</v>
      </c>
      <c r="D230" s="51" t="s">
        <v>88</v>
      </c>
      <c r="E230" s="51" t="s">
        <v>59</v>
      </c>
      <c r="F230" s="51" t="s">
        <v>32</v>
      </c>
      <c r="G230" s="24">
        <v>66.599999999999994</v>
      </c>
      <c r="H230" s="24">
        <v>14.2</v>
      </c>
      <c r="I230" s="24">
        <v>1.9</v>
      </c>
      <c r="J230" s="24">
        <v>0</v>
      </c>
      <c r="K230" s="24">
        <v>14</v>
      </c>
      <c r="L230" s="24">
        <v>3.3</v>
      </c>
      <c r="M230" s="24">
        <v>0</v>
      </c>
      <c r="N230" s="30">
        <f t="shared" si="3"/>
        <v>100</v>
      </c>
      <c r="O230" s="53">
        <v>14</v>
      </c>
    </row>
    <row r="231" spans="1:18" x14ac:dyDescent="0.2">
      <c r="A231" s="50" t="s">
        <v>42</v>
      </c>
      <c r="B231" s="40" t="s">
        <v>99</v>
      </c>
      <c r="C231" s="51" t="s">
        <v>104</v>
      </c>
      <c r="D231" s="51">
        <v>1628</v>
      </c>
      <c r="E231" s="51" t="s">
        <v>59</v>
      </c>
      <c r="F231" s="51" t="s">
        <v>32</v>
      </c>
      <c r="G231" s="24">
        <v>74.5</v>
      </c>
      <c r="H231" s="24">
        <v>13.6</v>
      </c>
      <c r="I231" s="24">
        <v>0.5</v>
      </c>
      <c r="J231" s="24">
        <v>0</v>
      </c>
      <c r="K231" s="24">
        <v>8.6999999999999993</v>
      </c>
      <c r="L231" s="24">
        <v>2.7</v>
      </c>
      <c r="M231" s="24">
        <v>0</v>
      </c>
      <c r="N231" s="30">
        <f t="shared" si="3"/>
        <v>100</v>
      </c>
      <c r="O231" s="53">
        <v>8.6999999999999993</v>
      </c>
    </row>
    <row r="232" spans="1:18" x14ac:dyDescent="0.2">
      <c r="A232" s="50" t="s">
        <v>42</v>
      </c>
      <c r="B232" s="40" t="s">
        <v>99</v>
      </c>
      <c r="C232" s="51" t="s">
        <v>104</v>
      </c>
      <c r="D232" s="51">
        <v>1631</v>
      </c>
      <c r="E232" s="51" t="s">
        <v>59</v>
      </c>
      <c r="F232" s="51" t="s">
        <v>2</v>
      </c>
      <c r="G232" s="24">
        <v>74.5</v>
      </c>
      <c r="H232" s="24">
        <v>10.199999999999999</v>
      </c>
      <c r="I232" s="24">
        <v>0.19</v>
      </c>
      <c r="J232" s="24">
        <v>5.6</v>
      </c>
      <c r="K232" s="24">
        <v>3.3</v>
      </c>
      <c r="L232" s="24">
        <v>1.2</v>
      </c>
      <c r="M232" s="24">
        <v>0</v>
      </c>
      <c r="N232" s="30">
        <f t="shared" si="3"/>
        <v>94.99</v>
      </c>
      <c r="O232" s="53">
        <v>3.3</v>
      </c>
    </row>
    <row r="233" spans="1:18" x14ac:dyDescent="0.2">
      <c r="A233" s="55" t="s">
        <v>42</v>
      </c>
      <c r="B233" s="56" t="s">
        <v>99</v>
      </c>
      <c r="C233" s="57" t="s">
        <v>104</v>
      </c>
      <c r="D233" s="74">
        <v>1634</v>
      </c>
      <c r="E233" s="57" t="s">
        <v>59</v>
      </c>
      <c r="F233" s="57" t="s">
        <v>32</v>
      </c>
      <c r="G233" s="26">
        <v>74.2</v>
      </c>
      <c r="H233" s="26">
        <v>14</v>
      </c>
      <c r="I233" s="26">
        <v>0.5</v>
      </c>
      <c r="J233" s="26">
        <v>0</v>
      </c>
      <c r="K233" s="26">
        <v>9.9</v>
      </c>
      <c r="L233" s="26">
        <v>1.4</v>
      </c>
      <c r="M233" s="26">
        <v>0</v>
      </c>
      <c r="N233" s="31">
        <f t="shared" si="3"/>
        <v>100.00000000000001</v>
      </c>
      <c r="O233" s="58">
        <v>9.9</v>
      </c>
      <c r="Q233" s="4">
        <f>COUNT(N217:N233)</f>
        <v>17</v>
      </c>
    </row>
    <row r="234" spans="1:18" x14ac:dyDescent="0.2">
      <c r="A234" s="70" t="s">
        <v>130</v>
      </c>
      <c r="B234" s="10" t="s">
        <v>99</v>
      </c>
      <c r="C234" s="43" t="s">
        <v>105</v>
      </c>
      <c r="D234" s="43">
        <v>2028</v>
      </c>
      <c r="E234" s="43" t="s">
        <v>90</v>
      </c>
      <c r="F234" s="43" t="s">
        <v>43</v>
      </c>
      <c r="K234" s="11">
        <v>0</v>
      </c>
      <c r="N234" s="14">
        <f t="shared" si="3"/>
        <v>0</v>
      </c>
      <c r="O234" s="45" t="s">
        <v>1</v>
      </c>
      <c r="R234" s="4">
        <v>5</v>
      </c>
    </row>
    <row r="235" spans="1:18" x14ac:dyDescent="0.2">
      <c r="A235" s="70" t="s">
        <v>130</v>
      </c>
      <c r="B235" s="10" t="s">
        <v>99</v>
      </c>
      <c r="C235" s="43" t="s">
        <v>105</v>
      </c>
      <c r="D235" s="43">
        <v>2063</v>
      </c>
      <c r="E235" s="43" t="s">
        <v>90</v>
      </c>
      <c r="F235" s="43" t="s">
        <v>43</v>
      </c>
      <c r="K235" s="11">
        <v>0</v>
      </c>
      <c r="N235" s="14">
        <f t="shared" si="3"/>
        <v>0</v>
      </c>
      <c r="O235" s="45" t="s">
        <v>1</v>
      </c>
    </row>
    <row r="236" spans="1:18" x14ac:dyDescent="0.2">
      <c r="A236" s="70" t="s">
        <v>130</v>
      </c>
      <c r="B236" s="10" t="s">
        <v>99</v>
      </c>
      <c r="C236" s="43" t="s">
        <v>105</v>
      </c>
      <c r="D236" s="43" t="s">
        <v>91</v>
      </c>
      <c r="E236" s="43" t="s">
        <v>92</v>
      </c>
      <c r="F236" s="43" t="s">
        <v>43</v>
      </c>
      <c r="K236" s="11">
        <v>0</v>
      </c>
      <c r="N236" s="14">
        <f t="shared" si="3"/>
        <v>0</v>
      </c>
      <c r="O236" s="45" t="s">
        <v>1</v>
      </c>
    </row>
    <row r="237" spans="1:18" x14ac:dyDescent="0.2">
      <c r="A237" s="70" t="s">
        <v>130</v>
      </c>
      <c r="B237" s="10" t="s">
        <v>99</v>
      </c>
      <c r="C237" s="43" t="s">
        <v>105</v>
      </c>
      <c r="D237" s="43">
        <v>21161</v>
      </c>
      <c r="E237" s="43" t="s">
        <v>92</v>
      </c>
      <c r="F237" s="43" t="s">
        <v>43</v>
      </c>
      <c r="K237" s="11">
        <v>0</v>
      </c>
      <c r="N237" s="14">
        <f t="shared" si="3"/>
        <v>0</v>
      </c>
      <c r="O237" s="45" t="s">
        <v>1</v>
      </c>
    </row>
    <row r="238" spans="1:18" x14ac:dyDescent="0.2">
      <c r="A238" s="42" t="s">
        <v>108</v>
      </c>
      <c r="C238" s="43" t="s">
        <v>102</v>
      </c>
      <c r="D238" s="43">
        <v>1236</v>
      </c>
      <c r="E238" s="43" t="s">
        <v>68</v>
      </c>
      <c r="F238" s="43" t="s">
        <v>43</v>
      </c>
      <c r="K238" s="11">
        <v>10</v>
      </c>
      <c r="N238" s="14">
        <f t="shared" si="3"/>
        <v>10</v>
      </c>
      <c r="O238" s="66" t="s">
        <v>169</v>
      </c>
    </row>
    <row r="239" spans="1:18" ht="16.5" thickBot="1" x14ac:dyDescent="0.25">
      <c r="A239" s="5"/>
      <c r="E239" s="10" t="s">
        <v>158</v>
      </c>
      <c r="G239" s="15">
        <f t="shared" ref="G239:M239" si="4">AVERAGE(G2:G238)</f>
        <v>71.200299401197668</v>
      </c>
      <c r="H239" s="15">
        <f t="shared" si="4"/>
        <v>11.181736526946105</v>
      </c>
      <c r="I239" s="15">
        <f t="shared" si="4"/>
        <v>0.23964071856287422</v>
      </c>
      <c r="J239" s="15">
        <f t="shared" si="4"/>
        <v>1.9646706586826352</v>
      </c>
      <c r="K239" s="15">
        <f t="shared" si="4"/>
        <v>8.8202531645569628</v>
      </c>
      <c r="L239" s="15">
        <f t="shared" si="4"/>
        <v>3.2655089820359282</v>
      </c>
      <c r="M239" s="15">
        <f t="shared" si="4"/>
        <v>0.1966887417218543</v>
      </c>
      <c r="N239" s="16">
        <f t="shared" ref="N239" si="5">SUM(G239:M239)</f>
        <v>96.868798193704023</v>
      </c>
    </row>
    <row r="240" spans="1:18" ht="16.5" thickTop="1" x14ac:dyDescent="0.2">
      <c r="A240" s="5"/>
      <c r="D240" s="6"/>
    </row>
    <row r="241" spans="1:18" x14ac:dyDescent="0.2">
      <c r="A241" s="5"/>
      <c r="D241" s="7"/>
      <c r="N241" s="4">
        <f>COUNT(N2:N238)</f>
        <v>237</v>
      </c>
      <c r="O241" s="18">
        <f>SUM(P241:R241)</f>
        <v>237</v>
      </c>
      <c r="P241" s="4">
        <f>SUM(P2:P240)</f>
        <v>49</v>
      </c>
      <c r="Q241" s="4">
        <f>SUM(Q2:Q240)</f>
        <v>164</v>
      </c>
      <c r="R241" s="4">
        <f>SUM(R2:R240)</f>
        <v>24</v>
      </c>
    </row>
    <row r="242" spans="1:18" x14ac:dyDescent="0.2">
      <c r="A242" s="5"/>
    </row>
  </sheetData>
  <sortState ref="A183:P212">
    <sortCondition ref="N183:N212"/>
  </sortState>
  <pageMargins left="0.75" right="0.75" top="1" bottom="1" header="0.5" footer="0.5"/>
  <pageSetup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38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ColWidth="10.77734375" defaultRowHeight="15" x14ac:dyDescent="0.2"/>
  <cols>
    <col min="1" max="1" width="10.77734375" style="77"/>
    <col min="2" max="2" width="5.109375" style="77" customWidth="1"/>
    <col min="3" max="4" width="6.21875" style="77" customWidth="1"/>
    <col min="5" max="5" width="10.77734375" style="77"/>
    <col min="6" max="10" width="7.109375" style="77" customWidth="1"/>
    <col min="11" max="11" width="8.21875" style="77" customWidth="1"/>
    <col min="12" max="14" width="7.109375" style="77" customWidth="1"/>
    <col min="15" max="15" width="4.77734375" style="77" customWidth="1"/>
    <col min="16" max="16384" width="10.77734375" style="77"/>
  </cols>
  <sheetData>
    <row r="1" spans="1:15" ht="33" customHeight="1" x14ac:dyDescent="0.2">
      <c r="A1" s="32" t="s">
        <v>94</v>
      </c>
      <c r="B1" s="33" t="s">
        <v>95</v>
      </c>
      <c r="C1" s="34" t="s">
        <v>96</v>
      </c>
      <c r="D1" s="34" t="s">
        <v>129</v>
      </c>
      <c r="E1" s="34" t="s">
        <v>0</v>
      </c>
      <c r="F1" s="35" t="s">
        <v>131</v>
      </c>
      <c r="G1" s="36" t="s">
        <v>159</v>
      </c>
      <c r="H1" s="36" t="s">
        <v>160</v>
      </c>
      <c r="I1" s="36" t="s">
        <v>161</v>
      </c>
      <c r="J1" s="36" t="s">
        <v>162</v>
      </c>
      <c r="K1" s="36" t="s">
        <v>166</v>
      </c>
      <c r="L1" s="36" t="s">
        <v>163</v>
      </c>
      <c r="M1" s="36" t="s">
        <v>164</v>
      </c>
      <c r="N1" s="37" t="s">
        <v>157</v>
      </c>
      <c r="O1" s="38" t="s">
        <v>165</v>
      </c>
    </row>
    <row r="2" spans="1:15" ht="15.6" customHeight="1" x14ac:dyDescent="0.2">
      <c r="A2" s="46" t="s">
        <v>42</v>
      </c>
      <c r="B2" s="47" t="s">
        <v>99</v>
      </c>
      <c r="C2" s="48" t="s">
        <v>102</v>
      </c>
      <c r="D2" s="48">
        <v>687</v>
      </c>
      <c r="E2" s="48" t="s">
        <v>52</v>
      </c>
      <c r="F2" s="48" t="s">
        <v>43</v>
      </c>
      <c r="G2" s="23">
        <v>0</v>
      </c>
      <c r="H2" s="23">
        <v>0</v>
      </c>
      <c r="I2" s="23">
        <v>0</v>
      </c>
      <c r="J2" s="23">
        <v>0</v>
      </c>
      <c r="K2" s="28">
        <v>0</v>
      </c>
      <c r="L2" s="23">
        <v>0</v>
      </c>
      <c r="M2" s="23">
        <v>0</v>
      </c>
      <c r="N2" s="29">
        <f t="shared" ref="N2:N65" si="0">SUM(G2:M2)</f>
        <v>0</v>
      </c>
      <c r="O2" s="49" t="s">
        <v>1</v>
      </c>
    </row>
    <row r="3" spans="1:15" ht="15.6" customHeight="1" x14ac:dyDescent="0.2">
      <c r="A3" s="79" t="s">
        <v>130</v>
      </c>
      <c r="B3" s="40" t="s">
        <v>99</v>
      </c>
      <c r="C3" s="51" t="s">
        <v>103</v>
      </c>
      <c r="D3" s="51" t="s">
        <v>89</v>
      </c>
      <c r="E3" s="51" t="s">
        <v>128</v>
      </c>
      <c r="F3" s="51" t="s">
        <v>43</v>
      </c>
      <c r="G3" s="24">
        <v>0</v>
      </c>
      <c r="H3" s="24">
        <v>0</v>
      </c>
      <c r="I3" s="24">
        <v>0</v>
      </c>
      <c r="J3" s="24">
        <v>0</v>
      </c>
      <c r="K3" s="25">
        <v>0</v>
      </c>
      <c r="L3" s="24">
        <v>0</v>
      </c>
      <c r="M3" s="24">
        <v>0</v>
      </c>
      <c r="N3" s="30">
        <f t="shared" si="0"/>
        <v>0</v>
      </c>
      <c r="O3" s="53" t="s">
        <v>1</v>
      </c>
    </row>
    <row r="4" spans="1:15" ht="15.6" customHeight="1" x14ac:dyDescent="0.2">
      <c r="A4" s="79" t="s">
        <v>130</v>
      </c>
      <c r="B4" s="40" t="s">
        <v>99</v>
      </c>
      <c r="C4" s="51" t="s">
        <v>105</v>
      </c>
      <c r="D4" s="51">
        <v>2028</v>
      </c>
      <c r="E4" s="51" t="s">
        <v>90</v>
      </c>
      <c r="F4" s="51" t="s">
        <v>43</v>
      </c>
      <c r="G4" s="24">
        <v>0</v>
      </c>
      <c r="H4" s="24">
        <v>0</v>
      </c>
      <c r="I4" s="24">
        <v>0</v>
      </c>
      <c r="J4" s="24">
        <v>0</v>
      </c>
      <c r="K4" s="25">
        <v>0</v>
      </c>
      <c r="L4" s="24">
        <v>0</v>
      </c>
      <c r="M4" s="24">
        <v>0</v>
      </c>
      <c r="N4" s="30">
        <f t="shared" si="0"/>
        <v>0</v>
      </c>
      <c r="O4" s="53" t="s">
        <v>1</v>
      </c>
    </row>
    <row r="5" spans="1:15" ht="15.6" customHeight="1" x14ac:dyDescent="0.2">
      <c r="A5" s="79" t="s">
        <v>130</v>
      </c>
      <c r="B5" s="40" t="s">
        <v>99</v>
      </c>
      <c r="C5" s="51" t="s">
        <v>105</v>
      </c>
      <c r="D5" s="51">
        <v>2063</v>
      </c>
      <c r="E5" s="51" t="s">
        <v>90</v>
      </c>
      <c r="F5" s="51" t="s">
        <v>43</v>
      </c>
      <c r="G5" s="24">
        <v>0</v>
      </c>
      <c r="H5" s="24">
        <v>0</v>
      </c>
      <c r="I5" s="24">
        <v>0</v>
      </c>
      <c r="J5" s="24">
        <v>0</v>
      </c>
      <c r="K5" s="25">
        <v>0</v>
      </c>
      <c r="L5" s="24">
        <v>0</v>
      </c>
      <c r="M5" s="24">
        <v>0</v>
      </c>
      <c r="N5" s="30">
        <f t="shared" si="0"/>
        <v>0</v>
      </c>
      <c r="O5" s="53" t="s">
        <v>1</v>
      </c>
    </row>
    <row r="6" spans="1:15" ht="15.6" customHeight="1" x14ac:dyDescent="0.2">
      <c r="A6" s="79" t="s">
        <v>130</v>
      </c>
      <c r="B6" s="40" t="s">
        <v>99</v>
      </c>
      <c r="C6" s="51" t="s">
        <v>105</v>
      </c>
      <c r="D6" s="51" t="s">
        <v>91</v>
      </c>
      <c r="E6" s="51" t="s">
        <v>92</v>
      </c>
      <c r="F6" s="51" t="s">
        <v>43</v>
      </c>
      <c r="G6" s="24">
        <v>0</v>
      </c>
      <c r="H6" s="24">
        <v>0</v>
      </c>
      <c r="I6" s="24">
        <v>0</v>
      </c>
      <c r="J6" s="24">
        <v>0</v>
      </c>
      <c r="K6" s="25">
        <v>0</v>
      </c>
      <c r="L6" s="24">
        <v>0</v>
      </c>
      <c r="M6" s="24">
        <v>0</v>
      </c>
      <c r="N6" s="30">
        <f t="shared" si="0"/>
        <v>0</v>
      </c>
      <c r="O6" s="53" t="s">
        <v>1</v>
      </c>
    </row>
    <row r="7" spans="1:15" ht="15.6" customHeight="1" x14ac:dyDescent="0.2">
      <c r="A7" s="79" t="s">
        <v>130</v>
      </c>
      <c r="B7" s="40" t="s">
        <v>99</v>
      </c>
      <c r="C7" s="51" t="s">
        <v>105</v>
      </c>
      <c r="D7" s="51">
        <v>21161</v>
      </c>
      <c r="E7" s="51" t="s">
        <v>92</v>
      </c>
      <c r="F7" s="51" t="s">
        <v>43</v>
      </c>
      <c r="G7" s="24">
        <v>0</v>
      </c>
      <c r="H7" s="24">
        <v>0</v>
      </c>
      <c r="I7" s="24">
        <v>0</v>
      </c>
      <c r="J7" s="24">
        <v>0</v>
      </c>
      <c r="K7" s="25">
        <v>0</v>
      </c>
      <c r="L7" s="24">
        <v>0</v>
      </c>
      <c r="M7" s="24">
        <v>0</v>
      </c>
      <c r="N7" s="30">
        <f t="shared" si="0"/>
        <v>0</v>
      </c>
      <c r="O7" s="53" t="s">
        <v>1</v>
      </c>
    </row>
    <row r="8" spans="1:15" ht="15.6" customHeight="1" x14ac:dyDescent="0.2">
      <c r="A8" s="50" t="s">
        <v>107</v>
      </c>
      <c r="B8" s="40" t="s">
        <v>99</v>
      </c>
      <c r="C8" s="51" t="s">
        <v>100</v>
      </c>
      <c r="D8" s="51" t="s">
        <v>41</v>
      </c>
      <c r="E8" s="51" t="s">
        <v>42</v>
      </c>
      <c r="F8" s="51" t="s">
        <v>43</v>
      </c>
      <c r="G8" s="24">
        <v>0</v>
      </c>
      <c r="H8" s="24">
        <v>0</v>
      </c>
      <c r="I8" s="24">
        <v>0</v>
      </c>
      <c r="J8" s="24">
        <v>0</v>
      </c>
      <c r="K8" s="25">
        <v>4</v>
      </c>
      <c r="L8" s="24">
        <v>0</v>
      </c>
      <c r="M8" s="24">
        <v>0</v>
      </c>
      <c r="N8" s="30">
        <f t="shared" si="0"/>
        <v>4</v>
      </c>
      <c r="O8" s="53" t="s">
        <v>44</v>
      </c>
    </row>
    <row r="9" spans="1:15" ht="15.6" customHeight="1" x14ac:dyDescent="0.2">
      <c r="A9" s="50" t="s">
        <v>107</v>
      </c>
      <c r="B9" s="40" t="s">
        <v>99</v>
      </c>
      <c r="C9" s="51" t="s">
        <v>100</v>
      </c>
      <c r="D9" s="51" t="s">
        <v>45</v>
      </c>
      <c r="E9" s="52" t="s">
        <v>122</v>
      </c>
      <c r="F9" s="51" t="s">
        <v>43</v>
      </c>
      <c r="G9" s="24">
        <v>0</v>
      </c>
      <c r="H9" s="24">
        <v>0</v>
      </c>
      <c r="I9" s="24">
        <v>0</v>
      </c>
      <c r="J9" s="24">
        <v>0</v>
      </c>
      <c r="K9" s="25">
        <v>4</v>
      </c>
      <c r="L9" s="24">
        <v>0</v>
      </c>
      <c r="M9" s="24">
        <v>0</v>
      </c>
      <c r="N9" s="30">
        <f t="shared" si="0"/>
        <v>4</v>
      </c>
      <c r="O9" s="53" t="s">
        <v>44</v>
      </c>
    </row>
    <row r="10" spans="1:15" ht="15.6" customHeight="1" x14ac:dyDescent="0.2">
      <c r="A10" s="50" t="s">
        <v>42</v>
      </c>
      <c r="B10" s="40" t="s">
        <v>99</v>
      </c>
      <c r="C10" s="51" t="s">
        <v>102</v>
      </c>
      <c r="D10" s="51">
        <v>667</v>
      </c>
      <c r="E10" s="51" t="s">
        <v>122</v>
      </c>
      <c r="F10" s="51" t="s">
        <v>43</v>
      </c>
      <c r="G10" s="24">
        <v>0</v>
      </c>
      <c r="H10" s="24">
        <v>0</v>
      </c>
      <c r="I10" s="24">
        <v>0</v>
      </c>
      <c r="J10" s="24">
        <v>0</v>
      </c>
      <c r="K10" s="25">
        <v>4</v>
      </c>
      <c r="L10" s="24">
        <v>0</v>
      </c>
      <c r="M10" s="24">
        <v>0</v>
      </c>
      <c r="N10" s="30">
        <f t="shared" si="0"/>
        <v>4</v>
      </c>
      <c r="O10" s="53" t="s">
        <v>44</v>
      </c>
    </row>
    <row r="11" spans="1:15" ht="15.6" customHeight="1" x14ac:dyDescent="0.2">
      <c r="A11" s="50" t="s">
        <v>107</v>
      </c>
      <c r="B11" s="40" t="s">
        <v>99</v>
      </c>
      <c r="C11" s="51" t="s">
        <v>102</v>
      </c>
      <c r="D11" s="51" t="s">
        <v>67</v>
      </c>
      <c r="E11" s="51" t="s">
        <v>125</v>
      </c>
      <c r="F11" s="51" t="s">
        <v>43</v>
      </c>
      <c r="G11" s="24">
        <v>0</v>
      </c>
      <c r="H11" s="24">
        <v>0</v>
      </c>
      <c r="I11" s="24">
        <v>0</v>
      </c>
      <c r="J11" s="24">
        <v>0</v>
      </c>
      <c r="K11" s="25">
        <v>4</v>
      </c>
      <c r="L11" s="24">
        <v>0</v>
      </c>
      <c r="M11" s="24">
        <v>0</v>
      </c>
      <c r="N11" s="30">
        <f t="shared" si="0"/>
        <v>4</v>
      </c>
      <c r="O11" s="53" t="s">
        <v>44</v>
      </c>
    </row>
    <row r="12" spans="1:15" ht="15.6" customHeight="1" x14ac:dyDescent="0.2">
      <c r="A12" s="50" t="s">
        <v>42</v>
      </c>
      <c r="B12" s="40" t="s">
        <v>99</v>
      </c>
      <c r="C12" s="51" t="s">
        <v>103</v>
      </c>
      <c r="D12" s="51">
        <v>1332</v>
      </c>
      <c r="E12" s="51" t="s">
        <v>122</v>
      </c>
      <c r="F12" s="51" t="s">
        <v>43</v>
      </c>
      <c r="G12" s="24">
        <v>0</v>
      </c>
      <c r="H12" s="24">
        <v>0</v>
      </c>
      <c r="I12" s="24">
        <v>0</v>
      </c>
      <c r="J12" s="24">
        <v>0</v>
      </c>
      <c r="K12" s="25">
        <v>4</v>
      </c>
      <c r="L12" s="24">
        <v>0</v>
      </c>
      <c r="M12" s="24">
        <v>0</v>
      </c>
      <c r="N12" s="30">
        <f t="shared" si="0"/>
        <v>4</v>
      </c>
      <c r="O12" s="53" t="s">
        <v>44</v>
      </c>
    </row>
    <row r="13" spans="1:15" ht="15.6" customHeight="1" x14ac:dyDescent="0.2">
      <c r="A13" s="50" t="s">
        <v>107</v>
      </c>
      <c r="B13" s="40" t="s">
        <v>99</v>
      </c>
      <c r="C13" s="51" t="s">
        <v>103</v>
      </c>
      <c r="D13" s="51" t="s">
        <v>86</v>
      </c>
      <c r="E13" s="51" t="s">
        <v>42</v>
      </c>
      <c r="F13" s="51" t="s">
        <v>43</v>
      </c>
      <c r="G13" s="24">
        <v>0</v>
      </c>
      <c r="H13" s="24">
        <v>0</v>
      </c>
      <c r="I13" s="24">
        <v>0</v>
      </c>
      <c r="J13" s="24">
        <v>0</v>
      </c>
      <c r="K13" s="25">
        <v>4</v>
      </c>
      <c r="L13" s="24">
        <v>0</v>
      </c>
      <c r="M13" s="24">
        <v>0</v>
      </c>
      <c r="N13" s="30">
        <f t="shared" si="0"/>
        <v>4</v>
      </c>
      <c r="O13" s="53" t="s">
        <v>44</v>
      </c>
    </row>
    <row r="14" spans="1:15" ht="15.6" customHeight="1" x14ac:dyDescent="0.2">
      <c r="A14" s="50" t="s">
        <v>107</v>
      </c>
      <c r="B14" s="40" t="s">
        <v>99</v>
      </c>
      <c r="C14" s="51" t="s">
        <v>103</v>
      </c>
      <c r="D14" s="51" t="s">
        <v>87</v>
      </c>
      <c r="E14" s="51" t="s">
        <v>42</v>
      </c>
      <c r="F14" s="51" t="s">
        <v>43</v>
      </c>
      <c r="G14" s="24">
        <v>0</v>
      </c>
      <c r="H14" s="24">
        <v>0</v>
      </c>
      <c r="I14" s="24">
        <v>0</v>
      </c>
      <c r="J14" s="24">
        <v>0</v>
      </c>
      <c r="K14" s="25">
        <v>4</v>
      </c>
      <c r="L14" s="24">
        <v>0</v>
      </c>
      <c r="M14" s="24">
        <v>0</v>
      </c>
      <c r="N14" s="30">
        <f t="shared" si="0"/>
        <v>4</v>
      </c>
      <c r="O14" s="53" t="s">
        <v>44</v>
      </c>
    </row>
    <row r="15" spans="1:15" ht="15.6" customHeight="1" x14ac:dyDescent="0.2">
      <c r="A15" s="50" t="s">
        <v>109</v>
      </c>
      <c r="B15" s="40" t="s">
        <v>99</v>
      </c>
      <c r="C15" s="51" t="s">
        <v>101</v>
      </c>
      <c r="D15" s="51" t="s">
        <v>48</v>
      </c>
      <c r="E15" s="51" t="s">
        <v>49</v>
      </c>
      <c r="F15" s="51" t="s">
        <v>43</v>
      </c>
      <c r="G15" s="24">
        <v>0</v>
      </c>
      <c r="H15" s="24">
        <v>0</v>
      </c>
      <c r="I15" s="24">
        <v>0</v>
      </c>
      <c r="J15" s="24">
        <v>0</v>
      </c>
      <c r="K15" s="25">
        <v>10</v>
      </c>
      <c r="L15" s="24">
        <v>0</v>
      </c>
      <c r="M15" s="24">
        <v>0</v>
      </c>
      <c r="N15" s="30">
        <f t="shared" si="0"/>
        <v>10</v>
      </c>
      <c r="O15" s="80" t="s">
        <v>169</v>
      </c>
    </row>
    <row r="16" spans="1:15" ht="15.6" customHeight="1" x14ac:dyDescent="0.2">
      <c r="A16" s="50" t="s">
        <v>42</v>
      </c>
      <c r="B16" s="40" t="s">
        <v>99</v>
      </c>
      <c r="C16" s="51" t="s">
        <v>102</v>
      </c>
      <c r="D16" s="51" t="s">
        <v>66</v>
      </c>
      <c r="E16" s="51" t="s">
        <v>122</v>
      </c>
      <c r="F16" s="51" t="s">
        <v>43</v>
      </c>
      <c r="G16" s="24">
        <v>0</v>
      </c>
      <c r="H16" s="24">
        <v>0</v>
      </c>
      <c r="I16" s="24">
        <v>0</v>
      </c>
      <c r="J16" s="24">
        <v>0</v>
      </c>
      <c r="K16" s="25">
        <v>10</v>
      </c>
      <c r="L16" s="24">
        <v>0</v>
      </c>
      <c r="M16" s="24">
        <v>0</v>
      </c>
      <c r="N16" s="30">
        <f t="shared" si="0"/>
        <v>10</v>
      </c>
      <c r="O16" s="54" t="s">
        <v>169</v>
      </c>
    </row>
    <row r="17" spans="1:17" ht="15.6" customHeight="1" x14ac:dyDescent="0.2">
      <c r="A17" s="50" t="s">
        <v>42</v>
      </c>
      <c r="B17" s="40" t="s">
        <v>99</v>
      </c>
      <c r="C17" s="51" t="s">
        <v>102</v>
      </c>
      <c r="D17" s="51">
        <v>662</v>
      </c>
      <c r="E17" s="51" t="s">
        <v>122</v>
      </c>
      <c r="F17" s="51" t="s">
        <v>43</v>
      </c>
      <c r="G17" s="24">
        <v>0</v>
      </c>
      <c r="H17" s="24">
        <v>0</v>
      </c>
      <c r="I17" s="24">
        <v>0</v>
      </c>
      <c r="J17" s="24">
        <v>0</v>
      </c>
      <c r="K17" s="25">
        <v>10</v>
      </c>
      <c r="L17" s="24">
        <v>0</v>
      </c>
      <c r="M17" s="24">
        <v>0</v>
      </c>
      <c r="N17" s="30">
        <f t="shared" si="0"/>
        <v>10</v>
      </c>
      <c r="O17" s="54" t="s">
        <v>169</v>
      </c>
    </row>
    <row r="18" spans="1:17" ht="15.6" customHeight="1" x14ac:dyDescent="0.2">
      <c r="A18" s="50" t="s">
        <v>42</v>
      </c>
      <c r="B18" s="40" t="s">
        <v>99</v>
      </c>
      <c r="C18" s="51" t="s">
        <v>102</v>
      </c>
      <c r="D18" s="51" t="s">
        <v>56</v>
      </c>
      <c r="E18" s="51" t="s">
        <v>52</v>
      </c>
      <c r="F18" s="51" t="s">
        <v>43</v>
      </c>
      <c r="G18" s="24">
        <v>0</v>
      </c>
      <c r="H18" s="24">
        <v>0</v>
      </c>
      <c r="I18" s="24">
        <v>0</v>
      </c>
      <c r="J18" s="24">
        <v>0</v>
      </c>
      <c r="K18" s="25">
        <v>10</v>
      </c>
      <c r="L18" s="24">
        <v>0</v>
      </c>
      <c r="M18" s="24">
        <v>0</v>
      </c>
      <c r="N18" s="30">
        <f t="shared" si="0"/>
        <v>10</v>
      </c>
      <c r="O18" s="54" t="s">
        <v>169</v>
      </c>
    </row>
    <row r="19" spans="1:17" ht="15.6" customHeight="1" x14ac:dyDescent="0.2">
      <c r="A19" s="50" t="s">
        <v>42</v>
      </c>
      <c r="B19" s="40" t="s">
        <v>99</v>
      </c>
      <c r="C19" s="51" t="s">
        <v>103</v>
      </c>
      <c r="D19" s="51" t="s">
        <v>79</v>
      </c>
      <c r="E19" s="51" t="s">
        <v>120</v>
      </c>
      <c r="F19" s="51" t="s">
        <v>43</v>
      </c>
      <c r="G19" s="24">
        <v>0</v>
      </c>
      <c r="H19" s="24">
        <v>0</v>
      </c>
      <c r="I19" s="24">
        <v>0</v>
      </c>
      <c r="J19" s="24">
        <v>0</v>
      </c>
      <c r="K19" s="25">
        <v>10</v>
      </c>
      <c r="L19" s="24">
        <v>0</v>
      </c>
      <c r="M19" s="24">
        <v>0</v>
      </c>
      <c r="N19" s="30">
        <f t="shared" si="0"/>
        <v>10</v>
      </c>
      <c r="O19" s="54" t="s">
        <v>169</v>
      </c>
    </row>
    <row r="20" spans="1:17" ht="15.6" customHeight="1" x14ac:dyDescent="0.2">
      <c r="A20" s="50" t="s">
        <v>107</v>
      </c>
      <c r="B20" s="40" t="s">
        <v>99</v>
      </c>
      <c r="C20" s="51" t="s">
        <v>103</v>
      </c>
      <c r="D20" s="51">
        <v>1541</v>
      </c>
      <c r="E20" s="51" t="s">
        <v>42</v>
      </c>
      <c r="F20" s="51" t="s">
        <v>43</v>
      </c>
      <c r="G20" s="24">
        <v>0</v>
      </c>
      <c r="H20" s="24">
        <v>0</v>
      </c>
      <c r="I20" s="24">
        <v>0</v>
      </c>
      <c r="J20" s="24">
        <v>0</v>
      </c>
      <c r="K20" s="39">
        <v>10</v>
      </c>
      <c r="L20" s="24">
        <v>0</v>
      </c>
      <c r="M20" s="24">
        <v>0</v>
      </c>
      <c r="N20" s="30">
        <f t="shared" si="0"/>
        <v>10</v>
      </c>
      <c r="O20" s="53">
        <v>10</v>
      </c>
    </row>
    <row r="21" spans="1:17" ht="15.6" customHeight="1" x14ac:dyDescent="0.2">
      <c r="A21" s="50" t="s">
        <v>108</v>
      </c>
      <c r="B21" s="40"/>
      <c r="C21" s="51" t="s">
        <v>102</v>
      </c>
      <c r="D21" s="51">
        <v>1236</v>
      </c>
      <c r="E21" s="51" t="s">
        <v>68</v>
      </c>
      <c r="F21" s="51" t="s">
        <v>43</v>
      </c>
      <c r="G21" s="24">
        <v>0</v>
      </c>
      <c r="H21" s="24">
        <v>0</v>
      </c>
      <c r="I21" s="24">
        <v>0</v>
      </c>
      <c r="J21" s="24">
        <v>0</v>
      </c>
      <c r="K21" s="25">
        <v>10</v>
      </c>
      <c r="L21" s="24">
        <v>0</v>
      </c>
      <c r="M21" s="24">
        <v>0</v>
      </c>
      <c r="N21" s="30">
        <f t="shared" si="0"/>
        <v>10</v>
      </c>
      <c r="O21" s="80" t="s">
        <v>169</v>
      </c>
    </row>
    <row r="22" spans="1:17" ht="15.6" customHeight="1" x14ac:dyDescent="0.2">
      <c r="A22" s="50" t="s">
        <v>42</v>
      </c>
      <c r="B22" s="40" t="s">
        <v>97</v>
      </c>
      <c r="C22" s="51"/>
      <c r="D22" s="51">
        <v>33</v>
      </c>
      <c r="E22" s="51" t="s">
        <v>3</v>
      </c>
      <c r="F22" s="51" t="s">
        <v>43</v>
      </c>
      <c r="G22" s="24">
        <v>0</v>
      </c>
      <c r="H22" s="24">
        <v>0</v>
      </c>
      <c r="I22" s="24">
        <v>0</v>
      </c>
      <c r="J22" s="24">
        <v>0</v>
      </c>
      <c r="K22" s="25">
        <v>27.5</v>
      </c>
      <c r="L22" s="24">
        <v>0</v>
      </c>
      <c r="M22" s="24">
        <v>0</v>
      </c>
      <c r="N22" s="30">
        <f t="shared" si="0"/>
        <v>27.5</v>
      </c>
      <c r="O22" s="54" t="s">
        <v>167</v>
      </c>
    </row>
    <row r="23" spans="1:17" ht="15.6" customHeight="1" x14ac:dyDescent="0.2">
      <c r="A23" s="55" t="s">
        <v>42</v>
      </c>
      <c r="B23" s="56" t="s">
        <v>98</v>
      </c>
      <c r="C23" s="57"/>
      <c r="D23" s="57">
        <v>112</v>
      </c>
      <c r="E23" s="60" t="s">
        <v>117</v>
      </c>
      <c r="F23" s="57" t="s">
        <v>43</v>
      </c>
      <c r="G23" s="26">
        <v>0</v>
      </c>
      <c r="H23" s="26">
        <v>0</v>
      </c>
      <c r="I23" s="26">
        <v>0</v>
      </c>
      <c r="J23" s="26">
        <v>0</v>
      </c>
      <c r="K23" s="27">
        <v>27.5</v>
      </c>
      <c r="L23" s="26">
        <v>0</v>
      </c>
      <c r="M23" s="26">
        <v>0</v>
      </c>
      <c r="N23" s="31">
        <f t="shared" si="0"/>
        <v>27.5</v>
      </c>
      <c r="O23" s="58">
        <v>15</v>
      </c>
      <c r="Q23" s="77">
        <f>COUNT(N2:N23)</f>
        <v>22</v>
      </c>
    </row>
    <row r="24" spans="1:17" ht="15.6" customHeight="1" x14ac:dyDescent="0.2">
      <c r="A24" s="46" t="s">
        <v>42</v>
      </c>
      <c r="B24" s="47" t="s">
        <v>97</v>
      </c>
      <c r="C24" s="48"/>
      <c r="D24" s="48">
        <v>27</v>
      </c>
      <c r="E24" s="48" t="s">
        <v>111</v>
      </c>
      <c r="F24" s="48" t="s">
        <v>2</v>
      </c>
      <c r="G24" s="23">
        <v>44</v>
      </c>
      <c r="H24" s="23">
        <v>9.1</v>
      </c>
      <c r="I24" s="23">
        <v>0.01</v>
      </c>
      <c r="J24" s="23">
        <v>0</v>
      </c>
      <c r="K24" s="23">
        <v>39.299999999999997</v>
      </c>
      <c r="L24" s="23">
        <v>2.5</v>
      </c>
      <c r="M24" s="23">
        <v>0</v>
      </c>
      <c r="N24" s="29">
        <f t="shared" si="0"/>
        <v>94.91</v>
      </c>
      <c r="O24" s="49">
        <v>39.299999999999997</v>
      </c>
    </row>
    <row r="25" spans="1:17" ht="15.6" customHeight="1" x14ac:dyDescent="0.2">
      <c r="A25" s="50" t="s">
        <v>42</v>
      </c>
      <c r="B25" s="40" t="s">
        <v>98</v>
      </c>
      <c r="C25" s="51"/>
      <c r="D25" s="51">
        <v>110</v>
      </c>
      <c r="E25" s="52" t="s">
        <v>117</v>
      </c>
      <c r="F25" s="51" t="s">
        <v>2</v>
      </c>
      <c r="G25" s="24">
        <v>83</v>
      </c>
      <c r="H25" s="24">
        <v>4.3</v>
      </c>
      <c r="I25" s="24">
        <v>0.2</v>
      </c>
      <c r="J25" s="24">
        <v>0</v>
      </c>
      <c r="K25" s="24">
        <v>7.4</v>
      </c>
      <c r="L25" s="24">
        <v>0</v>
      </c>
      <c r="M25" s="24">
        <v>0</v>
      </c>
      <c r="N25" s="30">
        <f t="shared" si="0"/>
        <v>94.9</v>
      </c>
      <c r="O25" s="53">
        <v>17</v>
      </c>
    </row>
    <row r="26" spans="1:17" ht="15.6" customHeight="1" x14ac:dyDescent="0.2">
      <c r="A26" s="50" t="s">
        <v>42</v>
      </c>
      <c r="B26" s="40" t="s">
        <v>98</v>
      </c>
      <c r="C26" s="51"/>
      <c r="D26" s="51">
        <v>117</v>
      </c>
      <c r="E26" s="52" t="s">
        <v>119</v>
      </c>
      <c r="F26" s="51" t="s">
        <v>2</v>
      </c>
      <c r="G26" s="24">
        <v>82</v>
      </c>
      <c r="H26" s="24">
        <v>4.0999999999999996</v>
      </c>
      <c r="I26" s="24">
        <v>0</v>
      </c>
      <c r="J26" s="24">
        <v>5.9</v>
      </c>
      <c r="K26" s="24">
        <v>3</v>
      </c>
      <c r="L26" s="24">
        <v>0</v>
      </c>
      <c r="M26" s="24">
        <v>0</v>
      </c>
      <c r="N26" s="30">
        <f t="shared" si="0"/>
        <v>95</v>
      </c>
      <c r="O26" s="53">
        <v>10</v>
      </c>
    </row>
    <row r="27" spans="1:17" ht="15.6" customHeight="1" x14ac:dyDescent="0.2">
      <c r="A27" s="50" t="s">
        <v>42</v>
      </c>
      <c r="B27" s="40" t="s">
        <v>98</v>
      </c>
      <c r="C27" s="51"/>
      <c r="D27" s="51">
        <v>79</v>
      </c>
      <c r="E27" s="52" t="s">
        <v>112</v>
      </c>
      <c r="F27" s="51" t="s">
        <v>2</v>
      </c>
      <c r="G27" s="24">
        <v>45.8</v>
      </c>
      <c r="H27" s="24">
        <v>4.7</v>
      </c>
      <c r="I27" s="24">
        <v>0.72</v>
      </c>
      <c r="J27" s="24">
        <v>7.4</v>
      </c>
      <c r="K27" s="24">
        <v>7.3</v>
      </c>
      <c r="L27" s="24">
        <v>29.1</v>
      </c>
      <c r="M27" s="24">
        <v>0</v>
      </c>
      <c r="N27" s="30">
        <f t="shared" si="0"/>
        <v>95.02000000000001</v>
      </c>
      <c r="O27" s="53">
        <v>11</v>
      </c>
    </row>
    <row r="28" spans="1:17" ht="15.6" customHeight="1" x14ac:dyDescent="0.2">
      <c r="A28" s="50" t="s">
        <v>42</v>
      </c>
      <c r="B28" s="40" t="s">
        <v>98</v>
      </c>
      <c r="C28" s="51"/>
      <c r="D28" s="51">
        <v>69</v>
      </c>
      <c r="E28" s="52" t="s">
        <v>112</v>
      </c>
      <c r="F28" s="51" t="s">
        <v>2</v>
      </c>
      <c r="G28" s="24">
        <v>41.5</v>
      </c>
      <c r="H28" s="24">
        <v>6.5</v>
      </c>
      <c r="I28" s="24">
        <v>0.13</v>
      </c>
      <c r="J28" s="24">
        <v>2.7</v>
      </c>
      <c r="K28" s="24">
        <v>44.2</v>
      </c>
      <c r="L28" s="24">
        <v>0</v>
      </c>
      <c r="M28" s="24">
        <v>0</v>
      </c>
      <c r="N28" s="30">
        <f t="shared" si="0"/>
        <v>95.03</v>
      </c>
      <c r="O28" s="53">
        <v>6.5</v>
      </c>
    </row>
    <row r="29" spans="1:17" ht="15.6" customHeight="1" x14ac:dyDescent="0.2">
      <c r="A29" s="50" t="s">
        <v>42</v>
      </c>
      <c r="B29" s="40" t="s">
        <v>98</v>
      </c>
      <c r="C29" s="51"/>
      <c r="D29" s="51" t="s">
        <v>6</v>
      </c>
      <c r="E29" s="52" t="s">
        <v>112</v>
      </c>
      <c r="F29" s="51" t="s">
        <v>9</v>
      </c>
      <c r="G29" s="24">
        <v>66</v>
      </c>
      <c r="H29" s="24">
        <v>16</v>
      </c>
      <c r="I29" s="24">
        <v>0</v>
      </c>
      <c r="J29" s="24">
        <v>0</v>
      </c>
      <c r="K29" s="24">
        <v>17</v>
      </c>
      <c r="L29" s="24">
        <v>0</v>
      </c>
      <c r="M29" s="24">
        <v>0</v>
      </c>
      <c r="N29" s="30">
        <f t="shared" si="0"/>
        <v>99</v>
      </c>
      <c r="O29" s="53">
        <v>12</v>
      </c>
    </row>
    <row r="30" spans="1:17" ht="15.6" customHeight="1" x14ac:dyDescent="0.2">
      <c r="A30" s="50" t="s">
        <v>42</v>
      </c>
      <c r="B30" s="40" t="s">
        <v>98</v>
      </c>
      <c r="C30" s="51"/>
      <c r="D30" s="51" t="s">
        <v>7</v>
      </c>
      <c r="E30" s="52" t="s">
        <v>112</v>
      </c>
      <c r="F30" s="51" t="s">
        <v>9</v>
      </c>
      <c r="G30" s="24">
        <v>73</v>
      </c>
      <c r="H30" s="24">
        <v>16</v>
      </c>
      <c r="I30" s="24">
        <v>0</v>
      </c>
      <c r="J30" s="24">
        <v>0</v>
      </c>
      <c r="K30" s="24">
        <v>10</v>
      </c>
      <c r="L30" s="24">
        <v>0</v>
      </c>
      <c r="M30" s="24">
        <v>0</v>
      </c>
      <c r="N30" s="30">
        <f t="shared" si="0"/>
        <v>99</v>
      </c>
      <c r="O30" s="54" t="s">
        <v>168</v>
      </c>
    </row>
    <row r="31" spans="1:17" ht="15.6" customHeight="1" x14ac:dyDescent="0.2">
      <c r="A31" s="50" t="s">
        <v>42</v>
      </c>
      <c r="B31" s="40" t="s">
        <v>98</v>
      </c>
      <c r="C31" s="51"/>
      <c r="D31" s="51">
        <v>97</v>
      </c>
      <c r="E31" s="52" t="s">
        <v>116</v>
      </c>
      <c r="F31" s="51" t="s">
        <v>9</v>
      </c>
      <c r="G31" s="24">
        <v>74</v>
      </c>
      <c r="H31" s="24">
        <v>13</v>
      </c>
      <c r="I31" s="24">
        <v>0</v>
      </c>
      <c r="J31" s="24">
        <v>0</v>
      </c>
      <c r="K31" s="24">
        <v>12</v>
      </c>
      <c r="L31" s="24">
        <v>0</v>
      </c>
      <c r="M31" s="24">
        <v>0</v>
      </c>
      <c r="N31" s="30">
        <f t="shared" si="0"/>
        <v>99</v>
      </c>
      <c r="O31" s="53">
        <v>44.2</v>
      </c>
    </row>
    <row r="32" spans="1:17" ht="15.6" customHeight="1" x14ac:dyDescent="0.2">
      <c r="A32" s="50" t="s">
        <v>42</v>
      </c>
      <c r="B32" s="40" t="s">
        <v>98</v>
      </c>
      <c r="C32" s="51"/>
      <c r="D32" s="51">
        <v>96</v>
      </c>
      <c r="E32" s="52" t="s">
        <v>116</v>
      </c>
      <c r="F32" s="51" t="s">
        <v>9</v>
      </c>
      <c r="G32" s="24">
        <v>78</v>
      </c>
      <c r="H32" s="24">
        <v>14</v>
      </c>
      <c r="I32" s="24">
        <v>0</v>
      </c>
      <c r="J32" s="24">
        <v>0</v>
      </c>
      <c r="K32" s="24">
        <v>6.5</v>
      </c>
      <c r="L32" s="24">
        <v>0</v>
      </c>
      <c r="M32" s="24">
        <v>0</v>
      </c>
      <c r="N32" s="30">
        <f t="shared" si="0"/>
        <v>98.5</v>
      </c>
      <c r="O32" s="53">
        <v>12</v>
      </c>
    </row>
    <row r="33" spans="1:15" ht="15.6" customHeight="1" x14ac:dyDescent="0.2">
      <c r="A33" s="50" t="s">
        <v>42</v>
      </c>
      <c r="B33" s="40" t="s">
        <v>98</v>
      </c>
      <c r="C33" s="51"/>
      <c r="D33" s="51">
        <v>71</v>
      </c>
      <c r="E33" s="52" t="s">
        <v>112</v>
      </c>
      <c r="F33" s="51" t="s">
        <v>9</v>
      </c>
      <c r="G33" s="24">
        <v>81</v>
      </c>
      <c r="H33" s="24">
        <v>14.5</v>
      </c>
      <c r="I33" s="24">
        <v>0</v>
      </c>
      <c r="J33" s="24">
        <v>0</v>
      </c>
      <c r="K33" s="24">
        <v>4</v>
      </c>
      <c r="L33" s="24">
        <v>0</v>
      </c>
      <c r="M33" s="24">
        <v>0</v>
      </c>
      <c r="N33" s="30">
        <f t="shared" si="0"/>
        <v>99.5</v>
      </c>
      <c r="O33" s="53">
        <v>7.3</v>
      </c>
    </row>
    <row r="34" spans="1:15" ht="15.6" customHeight="1" x14ac:dyDescent="0.2">
      <c r="A34" s="50" t="s">
        <v>42</v>
      </c>
      <c r="B34" s="40" t="s">
        <v>98</v>
      </c>
      <c r="C34" s="51"/>
      <c r="D34" s="51">
        <v>72</v>
      </c>
      <c r="E34" s="52" t="s">
        <v>112</v>
      </c>
      <c r="F34" s="51" t="s">
        <v>9</v>
      </c>
      <c r="G34" s="24">
        <v>78</v>
      </c>
      <c r="H34" s="24">
        <v>11</v>
      </c>
      <c r="I34" s="24">
        <v>0</v>
      </c>
      <c r="J34" s="24">
        <v>0</v>
      </c>
      <c r="K34" s="24">
        <v>11</v>
      </c>
      <c r="L34" s="24">
        <v>0</v>
      </c>
      <c r="M34" s="24">
        <v>0</v>
      </c>
      <c r="N34" s="30">
        <f t="shared" si="0"/>
        <v>100</v>
      </c>
      <c r="O34" s="53">
        <v>7.4</v>
      </c>
    </row>
    <row r="35" spans="1:15" ht="15.6" customHeight="1" x14ac:dyDescent="0.2">
      <c r="A35" s="55" t="s">
        <v>42</v>
      </c>
      <c r="B35" s="56" t="s">
        <v>98</v>
      </c>
      <c r="C35" s="57"/>
      <c r="D35" s="57" t="s">
        <v>8</v>
      </c>
      <c r="E35" s="60" t="s">
        <v>112</v>
      </c>
      <c r="F35" s="57" t="s">
        <v>9</v>
      </c>
      <c r="G35" s="26">
        <v>72</v>
      </c>
      <c r="H35" s="26">
        <v>15</v>
      </c>
      <c r="I35" s="26">
        <v>0</v>
      </c>
      <c r="J35" s="26">
        <v>0</v>
      </c>
      <c r="K35" s="26">
        <v>12</v>
      </c>
      <c r="L35" s="26">
        <v>0</v>
      </c>
      <c r="M35" s="26">
        <v>1</v>
      </c>
      <c r="N35" s="31">
        <f t="shared" si="0"/>
        <v>100</v>
      </c>
      <c r="O35" s="58">
        <v>3</v>
      </c>
    </row>
    <row r="36" spans="1:15" ht="15.6" customHeight="1" x14ac:dyDescent="0.2">
      <c r="A36" s="50" t="s">
        <v>42</v>
      </c>
      <c r="B36" s="40" t="s">
        <v>99</v>
      </c>
      <c r="C36" s="51" t="s">
        <v>100</v>
      </c>
      <c r="D36" s="51">
        <v>160</v>
      </c>
      <c r="E36" s="51" t="s">
        <v>34</v>
      </c>
      <c r="F36" s="51" t="s">
        <v>2</v>
      </c>
      <c r="G36" s="24">
        <v>69.900000000000006</v>
      </c>
      <c r="H36" s="24">
        <v>12.8</v>
      </c>
      <c r="I36" s="24">
        <v>0.2</v>
      </c>
      <c r="J36" s="24">
        <v>2.8</v>
      </c>
      <c r="K36" s="24">
        <v>7.6</v>
      </c>
      <c r="L36" s="24">
        <v>1.6</v>
      </c>
      <c r="M36" s="24">
        <v>0</v>
      </c>
      <c r="N36" s="30">
        <f t="shared" si="0"/>
        <v>94.899999999999991</v>
      </c>
      <c r="O36" s="53">
        <v>3.5</v>
      </c>
    </row>
    <row r="37" spans="1:15" ht="15.6" customHeight="1" x14ac:dyDescent="0.2">
      <c r="A37" s="50" t="s">
        <v>107</v>
      </c>
      <c r="B37" s="40" t="s">
        <v>99</v>
      </c>
      <c r="C37" s="51" t="s">
        <v>100</v>
      </c>
      <c r="D37" s="51">
        <v>172</v>
      </c>
      <c r="E37" s="52" t="s">
        <v>121</v>
      </c>
      <c r="F37" s="51" t="s">
        <v>37</v>
      </c>
      <c r="G37" s="24">
        <v>70.3</v>
      </c>
      <c r="H37" s="24">
        <v>12.2</v>
      </c>
      <c r="I37" s="24">
        <v>0</v>
      </c>
      <c r="J37" s="24">
        <v>0</v>
      </c>
      <c r="K37" s="24">
        <v>6.1</v>
      </c>
      <c r="L37" s="24">
        <v>6.3</v>
      </c>
      <c r="M37" s="24">
        <v>0</v>
      </c>
      <c r="N37" s="30">
        <f t="shared" si="0"/>
        <v>94.899999999999991</v>
      </c>
      <c r="O37" s="53">
        <v>6.1</v>
      </c>
    </row>
    <row r="38" spans="1:15" ht="15.6" customHeight="1" x14ac:dyDescent="0.2">
      <c r="A38" s="50" t="s">
        <v>107</v>
      </c>
      <c r="B38" s="40" t="s">
        <v>99</v>
      </c>
      <c r="C38" s="51" t="s">
        <v>100</v>
      </c>
      <c r="D38" s="51">
        <v>224</v>
      </c>
      <c r="E38" s="52" t="s">
        <v>121</v>
      </c>
      <c r="F38" s="51" t="s">
        <v>37</v>
      </c>
      <c r="G38" s="24">
        <v>73.599999999999994</v>
      </c>
      <c r="H38" s="24">
        <v>11.1</v>
      </c>
      <c r="I38" s="24">
        <v>0</v>
      </c>
      <c r="J38" s="24">
        <v>0</v>
      </c>
      <c r="K38" s="24">
        <v>5.8</v>
      </c>
      <c r="L38" s="24">
        <v>4.4000000000000004</v>
      </c>
      <c r="M38" s="24">
        <v>0</v>
      </c>
      <c r="N38" s="30">
        <f t="shared" si="0"/>
        <v>94.899999999999991</v>
      </c>
      <c r="O38" s="53">
        <v>5.8</v>
      </c>
    </row>
    <row r="39" spans="1:15" ht="15.6" customHeight="1" x14ac:dyDescent="0.2">
      <c r="A39" s="50" t="s">
        <v>107</v>
      </c>
      <c r="B39" s="40" t="s">
        <v>99</v>
      </c>
      <c r="C39" s="51" t="s">
        <v>100</v>
      </c>
      <c r="D39" s="51">
        <v>225</v>
      </c>
      <c r="E39" s="52" t="s">
        <v>121</v>
      </c>
      <c r="F39" s="51" t="s">
        <v>37</v>
      </c>
      <c r="G39" s="24">
        <v>72.099999999999994</v>
      </c>
      <c r="H39" s="24">
        <v>9.6</v>
      </c>
      <c r="I39" s="24">
        <v>0</v>
      </c>
      <c r="J39" s="24">
        <v>0</v>
      </c>
      <c r="K39" s="24">
        <v>5.8</v>
      </c>
      <c r="L39" s="24">
        <v>7.4</v>
      </c>
      <c r="M39" s="24">
        <v>0</v>
      </c>
      <c r="N39" s="30">
        <f t="shared" si="0"/>
        <v>94.899999999999991</v>
      </c>
      <c r="O39" s="53">
        <v>5.8</v>
      </c>
    </row>
    <row r="40" spans="1:15" ht="15.6" customHeight="1" x14ac:dyDescent="0.2">
      <c r="A40" s="50" t="s">
        <v>107</v>
      </c>
      <c r="B40" s="40" t="s">
        <v>99</v>
      </c>
      <c r="C40" s="51" t="s">
        <v>100</v>
      </c>
      <c r="D40" s="51">
        <v>175</v>
      </c>
      <c r="E40" s="52" t="s">
        <v>121</v>
      </c>
      <c r="F40" s="51" t="s">
        <v>37</v>
      </c>
      <c r="G40" s="24">
        <v>69.400000000000006</v>
      </c>
      <c r="H40" s="24">
        <v>11.5</v>
      </c>
      <c r="I40" s="24">
        <v>0</v>
      </c>
      <c r="J40" s="24">
        <v>0</v>
      </c>
      <c r="K40" s="24">
        <v>6.3</v>
      </c>
      <c r="L40" s="24">
        <v>7.7</v>
      </c>
      <c r="M40" s="24">
        <v>0</v>
      </c>
      <c r="N40" s="30">
        <f t="shared" si="0"/>
        <v>94.9</v>
      </c>
      <c r="O40" s="53">
        <v>6.3</v>
      </c>
    </row>
    <row r="41" spans="1:15" ht="15.6" customHeight="1" x14ac:dyDescent="0.2">
      <c r="A41" s="50" t="s">
        <v>107</v>
      </c>
      <c r="B41" s="40" t="s">
        <v>99</v>
      </c>
      <c r="C41" s="51" t="s">
        <v>100</v>
      </c>
      <c r="D41" s="51">
        <v>184</v>
      </c>
      <c r="E41" s="52" t="s">
        <v>121</v>
      </c>
      <c r="F41" s="51" t="s">
        <v>37</v>
      </c>
      <c r="G41" s="24">
        <v>82.2</v>
      </c>
      <c r="H41" s="24">
        <v>9.5</v>
      </c>
      <c r="I41" s="24">
        <v>0</v>
      </c>
      <c r="J41" s="24">
        <v>0</v>
      </c>
      <c r="K41" s="24">
        <v>1.2</v>
      </c>
      <c r="L41" s="24">
        <v>2</v>
      </c>
      <c r="M41" s="24">
        <v>0</v>
      </c>
      <c r="N41" s="30">
        <f t="shared" si="0"/>
        <v>94.9</v>
      </c>
      <c r="O41" s="53">
        <v>1.2</v>
      </c>
    </row>
    <row r="42" spans="1:15" ht="15.6" customHeight="1" x14ac:dyDescent="0.2">
      <c r="A42" s="50" t="s">
        <v>107</v>
      </c>
      <c r="B42" s="40" t="s">
        <v>99</v>
      </c>
      <c r="C42" s="51" t="s">
        <v>100</v>
      </c>
      <c r="D42" s="51">
        <v>188</v>
      </c>
      <c r="E42" s="52" t="s">
        <v>121</v>
      </c>
      <c r="F42" s="51" t="s">
        <v>37</v>
      </c>
      <c r="G42" s="24">
        <v>73.2</v>
      </c>
      <c r="H42" s="24">
        <v>7.5</v>
      </c>
      <c r="I42" s="24">
        <v>0</v>
      </c>
      <c r="J42" s="24">
        <v>0</v>
      </c>
      <c r="K42" s="24">
        <v>5.9</v>
      </c>
      <c r="L42" s="24">
        <v>8.3000000000000007</v>
      </c>
      <c r="M42" s="24">
        <v>0</v>
      </c>
      <c r="N42" s="30">
        <f t="shared" si="0"/>
        <v>94.9</v>
      </c>
      <c r="O42" s="53">
        <v>5.9</v>
      </c>
    </row>
    <row r="43" spans="1:15" ht="15.6" customHeight="1" x14ac:dyDescent="0.2">
      <c r="A43" s="50" t="s">
        <v>107</v>
      </c>
      <c r="B43" s="40" t="s">
        <v>99</v>
      </c>
      <c r="C43" s="51" t="s">
        <v>100</v>
      </c>
      <c r="D43" s="51">
        <v>198</v>
      </c>
      <c r="E43" s="52" t="s">
        <v>121</v>
      </c>
      <c r="F43" s="51" t="s">
        <v>37</v>
      </c>
      <c r="G43" s="24">
        <v>70.7</v>
      </c>
      <c r="H43" s="24">
        <v>11.2</v>
      </c>
      <c r="I43" s="24">
        <v>0</v>
      </c>
      <c r="J43" s="24">
        <v>0</v>
      </c>
      <c r="K43" s="24">
        <v>5.2</v>
      </c>
      <c r="L43" s="24">
        <v>7.8</v>
      </c>
      <c r="M43" s="24">
        <v>0</v>
      </c>
      <c r="N43" s="30">
        <f t="shared" si="0"/>
        <v>94.9</v>
      </c>
      <c r="O43" s="53">
        <v>5.2</v>
      </c>
    </row>
    <row r="44" spans="1:15" ht="15.6" customHeight="1" x14ac:dyDescent="0.2">
      <c r="A44" s="50" t="s">
        <v>107</v>
      </c>
      <c r="B44" s="40" t="s">
        <v>99</v>
      </c>
      <c r="C44" s="51" t="s">
        <v>100</v>
      </c>
      <c r="D44" s="51">
        <v>204</v>
      </c>
      <c r="E44" s="52" t="s">
        <v>121</v>
      </c>
      <c r="F44" s="51" t="s">
        <v>37</v>
      </c>
      <c r="G44" s="24">
        <v>78.400000000000006</v>
      </c>
      <c r="H44" s="24">
        <v>11.1</v>
      </c>
      <c r="I44" s="24">
        <v>0</v>
      </c>
      <c r="J44" s="24">
        <v>0</v>
      </c>
      <c r="K44" s="24">
        <v>2</v>
      </c>
      <c r="L44" s="24">
        <v>3.4</v>
      </c>
      <c r="M44" s="24">
        <v>0</v>
      </c>
      <c r="N44" s="30">
        <f t="shared" si="0"/>
        <v>94.9</v>
      </c>
      <c r="O44" s="53">
        <v>2</v>
      </c>
    </row>
    <row r="45" spans="1:15" ht="15.6" customHeight="1" x14ac:dyDescent="0.2">
      <c r="A45" s="50" t="s">
        <v>107</v>
      </c>
      <c r="B45" s="40" t="s">
        <v>99</v>
      </c>
      <c r="C45" s="51" t="s">
        <v>100</v>
      </c>
      <c r="D45" s="51">
        <v>211</v>
      </c>
      <c r="E45" s="52" t="s">
        <v>121</v>
      </c>
      <c r="F45" s="51" t="s">
        <v>37</v>
      </c>
      <c r="G45" s="24">
        <v>74.3</v>
      </c>
      <c r="H45" s="24">
        <v>11.2</v>
      </c>
      <c r="I45" s="24">
        <v>0</v>
      </c>
      <c r="J45" s="24">
        <v>0</v>
      </c>
      <c r="K45" s="24">
        <v>3.4</v>
      </c>
      <c r="L45" s="24">
        <v>6</v>
      </c>
      <c r="M45" s="24">
        <v>0</v>
      </c>
      <c r="N45" s="30">
        <f t="shared" si="0"/>
        <v>94.9</v>
      </c>
      <c r="O45" s="53">
        <v>3.4</v>
      </c>
    </row>
    <row r="46" spans="1:15" ht="15.6" customHeight="1" x14ac:dyDescent="0.2">
      <c r="A46" s="50" t="s">
        <v>107</v>
      </c>
      <c r="B46" s="40" t="s">
        <v>99</v>
      </c>
      <c r="C46" s="51" t="s">
        <v>100</v>
      </c>
      <c r="D46" s="51" t="s">
        <v>40</v>
      </c>
      <c r="E46" s="52" t="s">
        <v>121</v>
      </c>
      <c r="F46" s="51" t="s">
        <v>37</v>
      </c>
      <c r="G46" s="24">
        <v>73.3</v>
      </c>
      <c r="H46" s="24">
        <v>11.7</v>
      </c>
      <c r="I46" s="24">
        <v>0</v>
      </c>
      <c r="J46" s="24">
        <v>0</v>
      </c>
      <c r="K46" s="24">
        <v>4.4000000000000004</v>
      </c>
      <c r="L46" s="24">
        <v>5.5</v>
      </c>
      <c r="M46" s="24">
        <v>0</v>
      </c>
      <c r="N46" s="30">
        <f t="shared" si="0"/>
        <v>94.9</v>
      </c>
      <c r="O46" s="53">
        <v>4.4000000000000004</v>
      </c>
    </row>
    <row r="47" spans="1:15" ht="15.6" customHeight="1" x14ac:dyDescent="0.2">
      <c r="A47" s="50" t="s">
        <v>107</v>
      </c>
      <c r="B47" s="40" t="s">
        <v>99</v>
      </c>
      <c r="C47" s="51" t="s">
        <v>100</v>
      </c>
      <c r="D47" s="51">
        <v>226</v>
      </c>
      <c r="E47" s="52" t="s">
        <v>121</v>
      </c>
      <c r="F47" s="51" t="s">
        <v>37</v>
      </c>
      <c r="G47" s="24">
        <v>73.900000000000006</v>
      </c>
      <c r="H47" s="24">
        <v>11.2</v>
      </c>
      <c r="I47" s="24">
        <v>0</v>
      </c>
      <c r="J47" s="24">
        <v>0</v>
      </c>
      <c r="K47" s="24">
        <v>5.2</v>
      </c>
      <c r="L47" s="24">
        <v>4.5999999999999996</v>
      </c>
      <c r="M47" s="24">
        <v>0</v>
      </c>
      <c r="N47" s="30">
        <f t="shared" si="0"/>
        <v>94.9</v>
      </c>
      <c r="O47" s="53">
        <v>5.2</v>
      </c>
    </row>
    <row r="48" spans="1:15" ht="15.6" customHeight="1" x14ac:dyDescent="0.2">
      <c r="A48" s="50" t="s">
        <v>107</v>
      </c>
      <c r="B48" s="40" t="s">
        <v>99</v>
      </c>
      <c r="C48" s="51" t="s">
        <v>100</v>
      </c>
      <c r="D48" s="51">
        <v>228</v>
      </c>
      <c r="E48" s="52" t="s">
        <v>121</v>
      </c>
      <c r="F48" s="51" t="s">
        <v>37</v>
      </c>
      <c r="G48" s="24">
        <v>74.400000000000006</v>
      </c>
      <c r="H48" s="24">
        <v>11.7</v>
      </c>
      <c r="I48" s="24">
        <v>0</v>
      </c>
      <c r="J48" s="24">
        <v>0</v>
      </c>
      <c r="K48" s="24">
        <v>4.0999999999999996</v>
      </c>
      <c r="L48" s="24">
        <v>4.7</v>
      </c>
      <c r="M48" s="24">
        <v>0</v>
      </c>
      <c r="N48" s="30">
        <f t="shared" si="0"/>
        <v>94.9</v>
      </c>
      <c r="O48" s="53">
        <v>4.0999999999999996</v>
      </c>
    </row>
    <row r="49" spans="1:15" ht="15.6" customHeight="1" x14ac:dyDescent="0.2">
      <c r="A49" s="50" t="s">
        <v>42</v>
      </c>
      <c r="B49" s="40" t="s">
        <v>99</v>
      </c>
      <c r="C49" s="51" t="s">
        <v>100</v>
      </c>
      <c r="D49" s="51">
        <v>131</v>
      </c>
      <c r="E49" s="52" t="s">
        <v>120</v>
      </c>
      <c r="F49" s="51" t="s">
        <v>2</v>
      </c>
      <c r="G49" s="24">
        <v>64.599999999999994</v>
      </c>
      <c r="H49" s="24">
        <v>14.4</v>
      </c>
      <c r="I49" s="24">
        <v>0.22</v>
      </c>
      <c r="J49" s="24">
        <v>3.5</v>
      </c>
      <c r="K49" s="24">
        <v>7.6</v>
      </c>
      <c r="L49" s="24">
        <v>4.5999999999999996</v>
      </c>
      <c r="M49" s="24">
        <v>0</v>
      </c>
      <c r="N49" s="30">
        <f t="shared" si="0"/>
        <v>94.919999999999987</v>
      </c>
      <c r="O49" s="53" t="s">
        <v>19</v>
      </c>
    </row>
    <row r="50" spans="1:15" ht="15.6" customHeight="1" x14ac:dyDescent="0.2">
      <c r="A50" s="50" t="s">
        <v>42</v>
      </c>
      <c r="B50" s="40" t="s">
        <v>99</v>
      </c>
      <c r="C50" s="51" t="s">
        <v>100</v>
      </c>
      <c r="D50" s="51" t="s">
        <v>11</v>
      </c>
      <c r="E50" s="52" t="s">
        <v>120</v>
      </c>
      <c r="F50" s="51" t="s">
        <v>2</v>
      </c>
      <c r="G50" s="24">
        <v>72.5</v>
      </c>
      <c r="H50" s="24">
        <v>10.199999999999999</v>
      </c>
      <c r="I50" s="24">
        <v>0.22</v>
      </c>
      <c r="J50" s="24">
        <v>3.1</v>
      </c>
      <c r="K50" s="24">
        <v>8.9</v>
      </c>
      <c r="L50" s="24">
        <v>0</v>
      </c>
      <c r="M50" s="24">
        <v>0</v>
      </c>
      <c r="N50" s="30">
        <f t="shared" si="0"/>
        <v>94.92</v>
      </c>
      <c r="O50" s="53" t="s">
        <v>149</v>
      </c>
    </row>
    <row r="51" spans="1:15" ht="15.6" customHeight="1" x14ac:dyDescent="0.2">
      <c r="A51" s="50" t="s">
        <v>42</v>
      </c>
      <c r="B51" s="40" t="s">
        <v>99</v>
      </c>
      <c r="C51" s="51" t="s">
        <v>100</v>
      </c>
      <c r="D51" s="51" t="s">
        <v>12</v>
      </c>
      <c r="E51" s="52" t="s">
        <v>120</v>
      </c>
      <c r="F51" s="51" t="s">
        <v>2</v>
      </c>
      <c r="G51" s="24">
        <v>82.5</v>
      </c>
      <c r="H51" s="24">
        <v>6.1</v>
      </c>
      <c r="I51" s="24">
        <v>0.19</v>
      </c>
      <c r="J51" s="24">
        <v>4</v>
      </c>
      <c r="K51" s="24">
        <v>1.8</v>
      </c>
      <c r="L51" s="24">
        <v>0.4</v>
      </c>
      <c r="M51" s="24">
        <v>0</v>
      </c>
      <c r="N51" s="30">
        <f t="shared" si="0"/>
        <v>94.99</v>
      </c>
      <c r="O51" s="53">
        <v>9</v>
      </c>
    </row>
    <row r="52" spans="1:15" ht="15.6" customHeight="1" x14ac:dyDescent="0.2">
      <c r="A52" s="50" t="s">
        <v>107</v>
      </c>
      <c r="B52" s="40" t="s">
        <v>99</v>
      </c>
      <c r="C52" s="51" t="s">
        <v>100</v>
      </c>
      <c r="D52" s="51">
        <v>174</v>
      </c>
      <c r="E52" s="52" t="s">
        <v>121</v>
      </c>
      <c r="F52" s="51" t="s">
        <v>37</v>
      </c>
      <c r="G52" s="24">
        <v>75.099999999999994</v>
      </c>
      <c r="H52" s="24">
        <v>10.6</v>
      </c>
      <c r="I52" s="24">
        <v>0</v>
      </c>
      <c r="J52" s="24">
        <v>0</v>
      </c>
      <c r="K52" s="24">
        <v>4.0999999999999996</v>
      </c>
      <c r="L52" s="24">
        <v>5.2</v>
      </c>
      <c r="M52" s="24">
        <v>0</v>
      </c>
      <c r="N52" s="30">
        <f t="shared" si="0"/>
        <v>94.999999999999986</v>
      </c>
      <c r="O52" s="53">
        <v>4.0999999999999996</v>
      </c>
    </row>
    <row r="53" spans="1:15" ht="15.6" customHeight="1" x14ac:dyDescent="0.2">
      <c r="A53" s="50" t="s">
        <v>107</v>
      </c>
      <c r="B53" s="40" t="s">
        <v>99</v>
      </c>
      <c r="C53" s="51" t="s">
        <v>100</v>
      </c>
      <c r="D53" s="51">
        <v>177</v>
      </c>
      <c r="E53" s="52" t="s">
        <v>121</v>
      </c>
      <c r="F53" s="51" t="s">
        <v>37</v>
      </c>
      <c r="G53" s="24">
        <v>77.599999999999994</v>
      </c>
      <c r="H53" s="24">
        <v>7.6</v>
      </c>
      <c r="I53" s="24">
        <v>0</v>
      </c>
      <c r="J53" s="24">
        <v>0</v>
      </c>
      <c r="K53" s="24">
        <v>4.8</v>
      </c>
      <c r="L53" s="24">
        <v>5</v>
      </c>
      <c r="M53" s="24">
        <v>0</v>
      </c>
      <c r="N53" s="30">
        <f t="shared" si="0"/>
        <v>94.999999999999986</v>
      </c>
      <c r="O53" s="53">
        <v>4.8</v>
      </c>
    </row>
    <row r="54" spans="1:15" ht="15.6" customHeight="1" x14ac:dyDescent="0.2">
      <c r="A54" s="50" t="s">
        <v>107</v>
      </c>
      <c r="B54" s="40" t="s">
        <v>99</v>
      </c>
      <c r="C54" s="51" t="s">
        <v>100</v>
      </c>
      <c r="D54" s="51">
        <v>182</v>
      </c>
      <c r="E54" s="52" t="s">
        <v>121</v>
      </c>
      <c r="F54" s="51" t="s">
        <v>37</v>
      </c>
      <c r="G54" s="24">
        <v>76.8</v>
      </c>
      <c r="H54" s="24">
        <v>12.6</v>
      </c>
      <c r="I54" s="24">
        <v>0</v>
      </c>
      <c r="J54" s="24">
        <v>0</v>
      </c>
      <c r="K54" s="24">
        <v>2.6</v>
      </c>
      <c r="L54" s="24">
        <v>3</v>
      </c>
      <c r="M54" s="24">
        <v>0</v>
      </c>
      <c r="N54" s="30">
        <f t="shared" si="0"/>
        <v>94.999999999999986</v>
      </c>
      <c r="O54" s="53">
        <v>2.6</v>
      </c>
    </row>
    <row r="55" spans="1:15" ht="15.6" customHeight="1" x14ac:dyDescent="0.2">
      <c r="A55" s="50" t="s">
        <v>107</v>
      </c>
      <c r="B55" s="40" t="s">
        <v>99</v>
      </c>
      <c r="C55" s="51" t="s">
        <v>100</v>
      </c>
      <c r="D55" s="51">
        <v>205</v>
      </c>
      <c r="E55" s="52" t="s">
        <v>121</v>
      </c>
      <c r="F55" s="51" t="s">
        <v>37</v>
      </c>
      <c r="G55" s="24">
        <v>76.599999999999994</v>
      </c>
      <c r="H55" s="24">
        <v>9.6</v>
      </c>
      <c r="I55" s="24">
        <v>0</v>
      </c>
      <c r="J55" s="24">
        <v>0</v>
      </c>
      <c r="K55" s="24">
        <v>3.1</v>
      </c>
      <c r="L55" s="24">
        <v>5.7</v>
      </c>
      <c r="M55" s="24">
        <v>0</v>
      </c>
      <c r="N55" s="30">
        <f t="shared" si="0"/>
        <v>94.999999999999986</v>
      </c>
      <c r="O55" s="53">
        <v>3.1</v>
      </c>
    </row>
    <row r="56" spans="1:15" ht="15.6" customHeight="1" x14ac:dyDescent="0.2">
      <c r="A56" s="50" t="s">
        <v>107</v>
      </c>
      <c r="B56" s="40" t="s">
        <v>99</v>
      </c>
      <c r="C56" s="51" t="s">
        <v>100</v>
      </c>
      <c r="D56" s="51">
        <v>207</v>
      </c>
      <c r="E56" s="52" t="s">
        <v>121</v>
      </c>
      <c r="F56" s="51" t="s">
        <v>37</v>
      </c>
      <c r="G56" s="24">
        <v>73.599999999999994</v>
      </c>
      <c r="H56" s="24">
        <v>9.1999999999999993</v>
      </c>
      <c r="I56" s="24">
        <v>0</v>
      </c>
      <c r="J56" s="24">
        <v>0</v>
      </c>
      <c r="K56" s="24">
        <v>4.5999999999999996</v>
      </c>
      <c r="L56" s="24">
        <v>7.6</v>
      </c>
      <c r="M56" s="24">
        <v>0</v>
      </c>
      <c r="N56" s="30">
        <f t="shared" si="0"/>
        <v>94.999999999999986</v>
      </c>
      <c r="O56" s="53">
        <v>4.5999999999999996</v>
      </c>
    </row>
    <row r="57" spans="1:15" ht="15.6" customHeight="1" x14ac:dyDescent="0.2">
      <c r="A57" s="50" t="s">
        <v>107</v>
      </c>
      <c r="B57" s="40" t="s">
        <v>99</v>
      </c>
      <c r="C57" s="51" t="s">
        <v>100</v>
      </c>
      <c r="D57" s="51">
        <v>216</v>
      </c>
      <c r="E57" s="52" t="s">
        <v>121</v>
      </c>
      <c r="F57" s="51" t="s">
        <v>37</v>
      </c>
      <c r="G57" s="24">
        <v>73</v>
      </c>
      <c r="H57" s="24">
        <v>7.1</v>
      </c>
      <c r="I57" s="24">
        <v>0</v>
      </c>
      <c r="J57" s="24">
        <v>0</v>
      </c>
      <c r="K57" s="24">
        <v>6.3</v>
      </c>
      <c r="L57" s="24">
        <v>8.6</v>
      </c>
      <c r="M57" s="24">
        <v>0</v>
      </c>
      <c r="N57" s="30">
        <f t="shared" si="0"/>
        <v>94.999999999999986</v>
      </c>
      <c r="O57" s="53">
        <v>6.3</v>
      </c>
    </row>
    <row r="58" spans="1:15" ht="15.6" customHeight="1" x14ac:dyDescent="0.2">
      <c r="A58" s="50" t="s">
        <v>107</v>
      </c>
      <c r="B58" s="40" t="s">
        <v>99</v>
      </c>
      <c r="C58" s="51" t="s">
        <v>100</v>
      </c>
      <c r="D58" s="51">
        <v>217</v>
      </c>
      <c r="E58" s="52" t="s">
        <v>121</v>
      </c>
      <c r="F58" s="51" t="s">
        <v>37</v>
      </c>
      <c r="G58" s="24">
        <v>76.099999999999994</v>
      </c>
      <c r="H58" s="24">
        <v>13.1</v>
      </c>
      <c r="I58" s="24">
        <v>0</v>
      </c>
      <c r="J58" s="24">
        <v>0</v>
      </c>
      <c r="K58" s="24">
        <v>0.7</v>
      </c>
      <c r="L58" s="24">
        <v>5.0999999999999996</v>
      </c>
      <c r="M58" s="24">
        <v>0</v>
      </c>
      <c r="N58" s="30">
        <f t="shared" si="0"/>
        <v>94.999999999999986</v>
      </c>
      <c r="O58" s="53">
        <v>0.7</v>
      </c>
    </row>
    <row r="59" spans="1:15" ht="15.6" customHeight="1" x14ac:dyDescent="0.2">
      <c r="A59" s="50" t="s">
        <v>42</v>
      </c>
      <c r="B59" s="40" t="s">
        <v>99</v>
      </c>
      <c r="C59" s="51" t="s">
        <v>100</v>
      </c>
      <c r="D59" s="51" t="s">
        <v>13</v>
      </c>
      <c r="E59" s="52" t="s">
        <v>120</v>
      </c>
      <c r="F59" s="51" t="s">
        <v>2</v>
      </c>
      <c r="G59" s="24">
        <v>67.5</v>
      </c>
      <c r="H59" s="24">
        <v>9.6</v>
      </c>
      <c r="I59" s="24">
        <v>0.2</v>
      </c>
      <c r="J59" s="24">
        <v>3.5</v>
      </c>
      <c r="K59" s="24">
        <v>8.9</v>
      </c>
      <c r="L59" s="24">
        <v>5.3</v>
      </c>
      <c r="M59" s="24">
        <v>0</v>
      </c>
      <c r="N59" s="30">
        <f t="shared" si="0"/>
        <v>95</v>
      </c>
      <c r="O59" s="53">
        <v>17</v>
      </c>
    </row>
    <row r="60" spans="1:15" ht="15.6" customHeight="1" x14ac:dyDescent="0.2">
      <c r="A60" s="50" t="s">
        <v>107</v>
      </c>
      <c r="B60" s="40" t="s">
        <v>99</v>
      </c>
      <c r="C60" s="51" t="s">
        <v>100</v>
      </c>
      <c r="D60" s="51">
        <v>173</v>
      </c>
      <c r="E60" s="52" t="s">
        <v>121</v>
      </c>
      <c r="F60" s="51" t="s">
        <v>37</v>
      </c>
      <c r="G60" s="24">
        <v>78.8</v>
      </c>
      <c r="H60" s="24">
        <v>9.6999999999999993</v>
      </c>
      <c r="I60" s="24">
        <v>0</v>
      </c>
      <c r="J60" s="24">
        <v>0</v>
      </c>
      <c r="K60" s="24">
        <v>3.4</v>
      </c>
      <c r="L60" s="24">
        <v>3.1</v>
      </c>
      <c r="M60" s="24">
        <v>0</v>
      </c>
      <c r="N60" s="30">
        <f t="shared" si="0"/>
        <v>95</v>
      </c>
      <c r="O60" s="53">
        <v>3.4</v>
      </c>
    </row>
    <row r="61" spans="1:15" ht="15.6" customHeight="1" x14ac:dyDescent="0.2">
      <c r="A61" s="50" t="s">
        <v>107</v>
      </c>
      <c r="B61" s="40" t="s">
        <v>99</v>
      </c>
      <c r="C61" s="51" t="s">
        <v>100</v>
      </c>
      <c r="D61" s="51">
        <v>176</v>
      </c>
      <c r="E61" s="52" t="s">
        <v>121</v>
      </c>
      <c r="F61" s="51" t="s">
        <v>37</v>
      </c>
      <c r="G61" s="24">
        <v>79.3</v>
      </c>
      <c r="H61" s="24">
        <v>6.7</v>
      </c>
      <c r="I61" s="24">
        <v>0</v>
      </c>
      <c r="J61" s="24">
        <v>0</v>
      </c>
      <c r="K61" s="24">
        <v>3.8</v>
      </c>
      <c r="L61" s="24">
        <v>5.2</v>
      </c>
      <c r="M61" s="24">
        <v>0</v>
      </c>
      <c r="N61" s="30">
        <f t="shared" si="0"/>
        <v>95</v>
      </c>
      <c r="O61" s="53">
        <v>3.8</v>
      </c>
    </row>
    <row r="62" spans="1:15" ht="15.6" customHeight="1" x14ac:dyDescent="0.2">
      <c r="A62" s="50" t="s">
        <v>107</v>
      </c>
      <c r="B62" s="40" t="s">
        <v>99</v>
      </c>
      <c r="C62" s="51" t="s">
        <v>100</v>
      </c>
      <c r="D62" s="51">
        <v>181</v>
      </c>
      <c r="E62" s="52" t="s">
        <v>121</v>
      </c>
      <c r="F62" s="51" t="s">
        <v>37</v>
      </c>
      <c r="G62" s="24">
        <v>76.7</v>
      </c>
      <c r="H62" s="24">
        <v>13.9</v>
      </c>
      <c r="I62" s="24">
        <v>0</v>
      </c>
      <c r="J62" s="24">
        <v>0</v>
      </c>
      <c r="K62" s="24">
        <v>1.6</v>
      </c>
      <c r="L62" s="24">
        <v>2.8</v>
      </c>
      <c r="M62" s="24">
        <v>0</v>
      </c>
      <c r="N62" s="30">
        <f t="shared" si="0"/>
        <v>95</v>
      </c>
      <c r="O62" s="53">
        <v>1.6</v>
      </c>
    </row>
    <row r="63" spans="1:15" ht="15.6" customHeight="1" x14ac:dyDescent="0.2">
      <c r="A63" s="50" t="s">
        <v>107</v>
      </c>
      <c r="B63" s="40" t="s">
        <v>99</v>
      </c>
      <c r="C63" s="51" t="s">
        <v>100</v>
      </c>
      <c r="D63" s="51">
        <v>183</v>
      </c>
      <c r="E63" s="52" t="s">
        <v>121</v>
      </c>
      <c r="F63" s="51" t="s">
        <v>37</v>
      </c>
      <c r="G63" s="24">
        <v>71</v>
      </c>
      <c r="H63" s="24">
        <v>13.8</v>
      </c>
      <c r="I63" s="24">
        <v>0</v>
      </c>
      <c r="J63" s="24">
        <v>0</v>
      </c>
      <c r="K63" s="24">
        <v>5.4</v>
      </c>
      <c r="L63" s="24">
        <v>4.8</v>
      </c>
      <c r="M63" s="24">
        <v>0</v>
      </c>
      <c r="N63" s="30">
        <f t="shared" si="0"/>
        <v>95</v>
      </c>
      <c r="O63" s="53">
        <v>5.4</v>
      </c>
    </row>
    <row r="64" spans="1:15" ht="15.6" customHeight="1" x14ac:dyDescent="0.2">
      <c r="A64" s="50" t="s">
        <v>107</v>
      </c>
      <c r="B64" s="40" t="s">
        <v>99</v>
      </c>
      <c r="C64" s="51" t="s">
        <v>100</v>
      </c>
      <c r="D64" s="51">
        <v>186</v>
      </c>
      <c r="E64" s="52" t="s">
        <v>121</v>
      </c>
      <c r="F64" s="51" t="s">
        <v>37</v>
      </c>
      <c r="G64" s="24">
        <v>74</v>
      </c>
      <c r="H64" s="24">
        <v>13.5</v>
      </c>
      <c r="I64" s="24">
        <v>0</v>
      </c>
      <c r="J64" s="24">
        <v>0</v>
      </c>
      <c r="K64" s="24">
        <v>1.7</v>
      </c>
      <c r="L64" s="24">
        <v>5.8</v>
      </c>
      <c r="M64" s="24">
        <v>0</v>
      </c>
      <c r="N64" s="30">
        <f t="shared" si="0"/>
        <v>95</v>
      </c>
      <c r="O64" s="53">
        <v>1.7</v>
      </c>
    </row>
    <row r="65" spans="1:15" ht="15.6" customHeight="1" x14ac:dyDescent="0.2">
      <c r="A65" s="50" t="s">
        <v>107</v>
      </c>
      <c r="B65" s="40" t="s">
        <v>99</v>
      </c>
      <c r="C65" s="51" t="s">
        <v>100</v>
      </c>
      <c r="D65" s="51">
        <v>189</v>
      </c>
      <c r="E65" s="52" t="s">
        <v>121</v>
      </c>
      <c r="F65" s="51" t="s">
        <v>37</v>
      </c>
      <c r="G65" s="24">
        <v>76.599999999999994</v>
      </c>
      <c r="H65" s="24">
        <v>12.4</v>
      </c>
      <c r="I65" s="24">
        <v>0</v>
      </c>
      <c r="J65" s="24">
        <v>0</v>
      </c>
      <c r="K65" s="24">
        <v>1.7</v>
      </c>
      <c r="L65" s="24">
        <v>4.3</v>
      </c>
      <c r="M65" s="24">
        <v>0</v>
      </c>
      <c r="N65" s="30">
        <f t="shared" si="0"/>
        <v>95</v>
      </c>
      <c r="O65" s="53">
        <v>1.7</v>
      </c>
    </row>
    <row r="66" spans="1:15" ht="15.6" customHeight="1" x14ac:dyDescent="0.2">
      <c r="A66" s="50" t="s">
        <v>107</v>
      </c>
      <c r="B66" s="40" t="s">
        <v>99</v>
      </c>
      <c r="C66" s="51" t="s">
        <v>100</v>
      </c>
      <c r="D66" s="51">
        <v>192</v>
      </c>
      <c r="E66" s="52" t="s">
        <v>121</v>
      </c>
      <c r="F66" s="51" t="s">
        <v>37</v>
      </c>
      <c r="G66" s="24">
        <v>73.099999999999994</v>
      </c>
      <c r="H66" s="24">
        <v>12.4</v>
      </c>
      <c r="I66" s="24">
        <v>0</v>
      </c>
      <c r="J66" s="24">
        <v>0</v>
      </c>
      <c r="K66" s="24">
        <v>4</v>
      </c>
      <c r="L66" s="24">
        <v>5.5</v>
      </c>
      <c r="M66" s="24">
        <v>0</v>
      </c>
      <c r="N66" s="30">
        <f t="shared" ref="N66:N129" si="1">SUM(G66:M66)</f>
        <v>95</v>
      </c>
      <c r="O66" s="53">
        <v>4</v>
      </c>
    </row>
    <row r="67" spans="1:15" ht="15.6" customHeight="1" x14ac:dyDescent="0.2">
      <c r="A67" s="50" t="s">
        <v>107</v>
      </c>
      <c r="B67" s="40" t="s">
        <v>99</v>
      </c>
      <c r="C67" s="51" t="s">
        <v>100</v>
      </c>
      <c r="D67" s="51">
        <v>193</v>
      </c>
      <c r="E67" s="52" t="s">
        <v>121</v>
      </c>
      <c r="F67" s="51" t="s">
        <v>37</v>
      </c>
      <c r="G67" s="24">
        <v>68.099999999999994</v>
      </c>
      <c r="H67" s="24">
        <v>14.2</v>
      </c>
      <c r="I67" s="24">
        <v>0</v>
      </c>
      <c r="J67" s="24">
        <v>0</v>
      </c>
      <c r="K67" s="24">
        <v>5</v>
      </c>
      <c r="L67" s="24">
        <v>7.7</v>
      </c>
      <c r="M67" s="24">
        <v>0</v>
      </c>
      <c r="N67" s="30">
        <f t="shared" si="1"/>
        <v>95</v>
      </c>
      <c r="O67" s="53">
        <v>5</v>
      </c>
    </row>
    <row r="68" spans="1:15" ht="15.6" customHeight="1" x14ac:dyDescent="0.2">
      <c r="A68" s="50" t="s">
        <v>107</v>
      </c>
      <c r="B68" s="40" t="s">
        <v>99</v>
      </c>
      <c r="C68" s="51" t="s">
        <v>100</v>
      </c>
      <c r="D68" s="51">
        <v>196</v>
      </c>
      <c r="E68" s="52" t="s">
        <v>121</v>
      </c>
      <c r="F68" s="51" t="s">
        <v>37</v>
      </c>
      <c r="G68" s="24">
        <v>73.099999999999994</v>
      </c>
      <c r="H68" s="24">
        <v>14.4</v>
      </c>
      <c r="I68" s="24">
        <v>0</v>
      </c>
      <c r="J68" s="24">
        <v>0</v>
      </c>
      <c r="K68" s="24">
        <v>2.2999999999999998</v>
      </c>
      <c r="L68" s="24">
        <v>5.2</v>
      </c>
      <c r="M68" s="24">
        <v>0</v>
      </c>
      <c r="N68" s="30">
        <f t="shared" si="1"/>
        <v>95</v>
      </c>
      <c r="O68" s="53">
        <v>2.2999999999999998</v>
      </c>
    </row>
    <row r="69" spans="1:15" ht="15.6" customHeight="1" x14ac:dyDescent="0.2">
      <c r="A69" s="50" t="s">
        <v>107</v>
      </c>
      <c r="B69" s="40" t="s">
        <v>99</v>
      </c>
      <c r="C69" s="51" t="s">
        <v>100</v>
      </c>
      <c r="D69" s="51">
        <v>197</v>
      </c>
      <c r="E69" s="52" t="s">
        <v>121</v>
      </c>
      <c r="F69" s="51" t="s">
        <v>37</v>
      </c>
      <c r="G69" s="24">
        <v>77.900000000000006</v>
      </c>
      <c r="H69" s="24">
        <v>10.5</v>
      </c>
      <c r="I69" s="24">
        <v>0</v>
      </c>
      <c r="J69" s="24">
        <v>0</v>
      </c>
      <c r="K69" s="24">
        <v>2.1</v>
      </c>
      <c r="L69" s="24">
        <v>4.5</v>
      </c>
      <c r="M69" s="24">
        <v>0</v>
      </c>
      <c r="N69" s="30">
        <f t="shared" si="1"/>
        <v>95</v>
      </c>
      <c r="O69" s="53">
        <v>2.1</v>
      </c>
    </row>
    <row r="70" spans="1:15" ht="15.6" customHeight="1" x14ac:dyDescent="0.2">
      <c r="A70" s="50" t="s">
        <v>107</v>
      </c>
      <c r="B70" s="40" t="s">
        <v>99</v>
      </c>
      <c r="C70" s="51" t="s">
        <v>100</v>
      </c>
      <c r="D70" s="51">
        <v>199</v>
      </c>
      <c r="E70" s="52" t="s">
        <v>121</v>
      </c>
      <c r="F70" s="51" t="s">
        <v>37</v>
      </c>
      <c r="G70" s="24">
        <v>76.099999999999994</v>
      </c>
      <c r="H70" s="24">
        <v>13.9</v>
      </c>
      <c r="I70" s="24">
        <v>0</v>
      </c>
      <c r="J70" s="24">
        <v>0</v>
      </c>
      <c r="K70" s="24">
        <v>1.2</v>
      </c>
      <c r="L70" s="24">
        <v>3.8</v>
      </c>
      <c r="M70" s="24">
        <v>0</v>
      </c>
      <c r="N70" s="30">
        <f t="shared" si="1"/>
        <v>95</v>
      </c>
      <c r="O70" s="53">
        <v>1.2</v>
      </c>
    </row>
    <row r="71" spans="1:15" ht="15.6" customHeight="1" x14ac:dyDescent="0.2">
      <c r="A71" s="50" t="s">
        <v>107</v>
      </c>
      <c r="B71" s="40" t="s">
        <v>99</v>
      </c>
      <c r="C71" s="51" t="s">
        <v>100</v>
      </c>
      <c r="D71" s="51">
        <v>200</v>
      </c>
      <c r="E71" s="52" t="s">
        <v>121</v>
      </c>
      <c r="F71" s="51" t="s">
        <v>37</v>
      </c>
      <c r="G71" s="24">
        <v>74.599999999999994</v>
      </c>
      <c r="H71" s="24">
        <v>9.4</v>
      </c>
      <c r="I71" s="24">
        <v>0</v>
      </c>
      <c r="J71" s="24">
        <v>0</v>
      </c>
      <c r="K71" s="24">
        <v>4.5</v>
      </c>
      <c r="L71" s="24">
        <v>6.5</v>
      </c>
      <c r="M71" s="24">
        <v>0</v>
      </c>
      <c r="N71" s="30">
        <f t="shared" si="1"/>
        <v>95</v>
      </c>
      <c r="O71" s="53">
        <v>4.5</v>
      </c>
    </row>
    <row r="72" spans="1:15" ht="15.6" customHeight="1" x14ac:dyDescent="0.2">
      <c r="A72" s="50" t="s">
        <v>107</v>
      </c>
      <c r="B72" s="40" t="s">
        <v>99</v>
      </c>
      <c r="C72" s="51" t="s">
        <v>100</v>
      </c>
      <c r="D72" s="51">
        <v>202</v>
      </c>
      <c r="E72" s="52" t="s">
        <v>121</v>
      </c>
      <c r="F72" s="51" t="s">
        <v>37</v>
      </c>
      <c r="G72" s="24">
        <v>78.599999999999994</v>
      </c>
      <c r="H72" s="24">
        <v>9.8000000000000007</v>
      </c>
      <c r="I72" s="24">
        <v>0</v>
      </c>
      <c r="J72" s="24">
        <v>0</v>
      </c>
      <c r="K72" s="24">
        <v>2.4</v>
      </c>
      <c r="L72" s="24">
        <v>4.2</v>
      </c>
      <c r="M72" s="24">
        <v>0</v>
      </c>
      <c r="N72" s="30">
        <f t="shared" si="1"/>
        <v>95</v>
      </c>
      <c r="O72" s="53">
        <v>2.4</v>
      </c>
    </row>
    <row r="73" spans="1:15" ht="15.6" customHeight="1" x14ac:dyDescent="0.2">
      <c r="A73" s="50" t="s">
        <v>107</v>
      </c>
      <c r="B73" s="40" t="s">
        <v>99</v>
      </c>
      <c r="C73" s="51" t="s">
        <v>100</v>
      </c>
      <c r="D73" s="51">
        <v>206</v>
      </c>
      <c r="E73" s="52" t="s">
        <v>121</v>
      </c>
      <c r="F73" s="51" t="s">
        <v>37</v>
      </c>
      <c r="G73" s="24">
        <v>73.3</v>
      </c>
      <c r="H73" s="24">
        <v>8.9</v>
      </c>
      <c r="I73" s="24">
        <v>0</v>
      </c>
      <c r="J73" s="24">
        <v>0</v>
      </c>
      <c r="K73" s="24">
        <v>6</v>
      </c>
      <c r="L73" s="24">
        <v>6.8</v>
      </c>
      <c r="M73" s="24">
        <v>0</v>
      </c>
      <c r="N73" s="30">
        <f t="shared" si="1"/>
        <v>95</v>
      </c>
      <c r="O73" s="53">
        <v>6</v>
      </c>
    </row>
    <row r="74" spans="1:15" ht="15.6" customHeight="1" x14ac:dyDescent="0.2">
      <c r="A74" s="50" t="s">
        <v>107</v>
      </c>
      <c r="B74" s="40" t="s">
        <v>99</v>
      </c>
      <c r="C74" s="51" t="s">
        <v>100</v>
      </c>
      <c r="D74" s="51" t="s">
        <v>39</v>
      </c>
      <c r="E74" s="52" t="s">
        <v>121</v>
      </c>
      <c r="F74" s="51" t="s">
        <v>37</v>
      </c>
      <c r="G74" s="24">
        <v>70.400000000000006</v>
      </c>
      <c r="H74" s="24">
        <v>13.9</v>
      </c>
      <c r="I74" s="24">
        <v>0</v>
      </c>
      <c r="J74" s="24">
        <v>0</v>
      </c>
      <c r="K74" s="24">
        <v>2.6</v>
      </c>
      <c r="L74" s="24">
        <v>8.1</v>
      </c>
      <c r="M74" s="24">
        <v>0</v>
      </c>
      <c r="N74" s="30">
        <f t="shared" si="1"/>
        <v>95</v>
      </c>
      <c r="O74" s="53">
        <v>2.6</v>
      </c>
    </row>
    <row r="75" spans="1:15" ht="15.6" customHeight="1" x14ac:dyDescent="0.2">
      <c r="A75" s="50" t="s">
        <v>107</v>
      </c>
      <c r="B75" s="40" t="s">
        <v>99</v>
      </c>
      <c r="C75" s="51" t="s">
        <v>100</v>
      </c>
      <c r="D75" s="51">
        <v>212</v>
      </c>
      <c r="E75" s="52" t="s">
        <v>121</v>
      </c>
      <c r="F75" s="51" t="s">
        <v>37</v>
      </c>
      <c r="G75" s="24">
        <v>75.5</v>
      </c>
      <c r="H75" s="24">
        <v>10.8</v>
      </c>
      <c r="I75" s="24">
        <v>0</v>
      </c>
      <c r="J75" s="24">
        <v>0</v>
      </c>
      <c r="K75" s="24">
        <v>3.7</v>
      </c>
      <c r="L75" s="24">
        <v>5</v>
      </c>
      <c r="M75" s="24">
        <v>0</v>
      </c>
      <c r="N75" s="30">
        <f t="shared" si="1"/>
        <v>95</v>
      </c>
      <c r="O75" s="53">
        <v>3.7</v>
      </c>
    </row>
    <row r="76" spans="1:15" ht="15.6" customHeight="1" x14ac:dyDescent="0.2">
      <c r="A76" s="50" t="s">
        <v>107</v>
      </c>
      <c r="B76" s="40" t="s">
        <v>99</v>
      </c>
      <c r="C76" s="51" t="s">
        <v>100</v>
      </c>
      <c r="D76" s="51">
        <v>213</v>
      </c>
      <c r="E76" s="52" t="s">
        <v>121</v>
      </c>
      <c r="F76" s="51" t="s">
        <v>37</v>
      </c>
      <c r="G76" s="24">
        <v>68.3</v>
      </c>
      <c r="H76" s="24">
        <v>16.2</v>
      </c>
      <c r="I76" s="24">
        <v>0</v>
      </c>
      <c r="J76" s="24">
        <v>0</v>
      </c>
      <c r="K76" s="24">
        <v>4.8</v>
      </c>
      <c r="L76" s="24">
        <v>5.7</v>
      </c>
      <c r="M76" s="24">
        <v>0</v>
      </c>
      <c r="N76" s="30">
        <f t="shared" si="1"/>
        <v>95</v>
      </c>
      <c r="O76" s="53">
        <v>4.8</v>
      </c>
    </row>
    <row r="77" spans="1:15" ht="15.6" customHeight="1" x14ac:dyDescent="0.2">
      <c r="A77" s="50" t="s">
        <v>107</v>
      </c>
      <c r="B77" s="40" t="s">
        <v>99</v>
      </c>
      <c r="C77" s="51" t="s">
        <v>100</v>
      </c>
      <c r="D77" s="51">
        <v>214</v>
      </c>
      <c r="E77" s="52" t="s">
        <v>121</v>
      </c>
      <c r="F77" s="51" t="s">
        <v>37</v>
      </c>
      <c r="G77" s="24">
        <v>73.5</v>
      </c>
      <c r="H77" s="24">
        <v>12.3</v>
      </c>
      <c r="I77" s="24">
        <v>0</v>
      </c>
      <c r="J77" s="24">
        <v>0</v>
      </c>
      <c r="K77" s="24">
        <v>3.7</v>
      </c>
      <c r="L77" s="24">
        <v>5.5</v>
      </c>
      <c r="M77" s="24">
        <v>0</v>
      </c>
      <c r="N77" s="30">
        <f t="shared" si="1"/>
        <v>95</v>
      </c>
      <c r="O77" s="53">
        <v>3.7</v>
      </c>
    </row>
    <row r="78" spans="1:15" ht="15.6" customHeight="1" x14ac:dyDescent="0.2">
      <c r="A78" s="50" t="s">
        <v>107</v>
      </c>
      <c r="B78" s="40" t="s">
        <v>99</v>
      </c>
      <c r="C78" s="51" t="s">
        <v>100</v>
      </c>
      <c r="D78" s="51">
        <v>218</v>
      </c>
      <c r="E78" s="52" t="s">
        <v>121</v>
      </c>
      <c r="F78" s="51" t="s">
        <v>37</v>
      </c>
      <c r="G78" s="24">
        <v>74.900000000000006</v>
      </c>
      <c r="H78" s="24">
        <v>9.1</v>
      </c>
      <c r="I78" s="24">
        <v>0</v>
      </c>
      <c r="J78" s="24">
        <v>0</v>
      </c>
      <c r="K78" s="24">
        <v>4.0999999999999996</v>
      </c>
      <c r="L78" s="24">
        <v>6.9</v>
      </c>
      <c r="M78" s="24">
        <v>0</v>
      </c>
      <c r="N78" s="30">
        <f t="shared" si="1"/>
        <v>95</v>
      </c>
      <c r="O78" s="53">
        <v>4.0999999999999996</v>
      </c>
    </row>
    <row r="79" spans="1:15" ht="15.6" customHeight="1" x14ac:dyDescent="0.2">
      <c r="A79" s="50" t="s">
        <v>107</v>
      </c>
      <c r="B79" s="40" t="s">
        <v>99</v>
      </c>
      <c r="C79" s="51" t="s">
        <v>100</v>
      </c>
      <c r="D79" s="51">
        <v>221</v>
      </c>
      <c r="E79" s="52" t="s">
        <v>121</v>
      </c>
      <c r="F79" s="51" t="s">
        <v>37</v>
      </c>
      <c r="G79" s="24">
        <v>70.7</v>
      </c>
      <c r="H79" s="24">
        <v>11.1</v>
      </c>
      <c r="I79" s="24">
        <v>0</v>
      </c>
      <c r="J79" s="24">
        <v>0</v>
      </c>
      <c r="K79" s="24">
        <v>7</v>
      </c>
      <c r="L79" s="24">
        <v>6.2</v>
      </c>
      <c r="M79" s="24">
        <v>0</v>
      </c>
      <c r="N79" s="30">
        <f t="shared" si="1"/>
        <v>95</v>
      </c>
      <c r="O79" s="53">
        <v>7</v>
      </c>
    </row>
    <row r="80" spans="1:15" ht="15.6" customHeight="1" x14ac:dyDescent="0.2">
      <c r="A80" s="50" t="s">
        <v>107</v>
      </c>
      <c r="B80" s="40" t="s">
        <v>99</v>
      </c>
      <c r="C80" s="51" t="s">
        <v>100</v>
      </c>
      <c r="D80" s="51">
        <v>223</v>
      </c>
      <c r="E80" s="52" t="s">
        <v>121</v>
      </c>
      <c r="F80" s="51" t="s">
        <v>37</v>
      </c>
      <c r="G80" s="24">
        <v>74.7</v>
      </c>
      <c r="H80" s="24">
        <v>13.5</v>
      </c>
      <c r="I80" s="24">
        <v>0</v>
      </c>
      <c r="J80" s="24">
        <v>0</v>
      </c>
      <c r="K80" s="24">
        <v>2.7</v>
      </c>
      <c r="L80" s="24">
        <v>4.0999999999999996</v>
      </c>
      <c r="M80" s="24">
        <v>0</v>
      </c>
      <c r="N80" s="30">
        <f t="shared" si="1"/>
        <v>95</v>
      </c>
      <c r="O80" s="53">
        <v>2.7</v>
      </c>
    </row>
    <row r="81" spans="1:15" ht="15.6" customHeight="1" x14ac:dyDescent="0.2">
      <c r="A81" s="50" t="s">
        <v>107</v>
      </c>
      <c r="B81" s="40" t="s">
        <v>99</v>
      </c>
      <c r="C81" s="51" t="s">
        <v>100</v>
      </c>
      <c r="D81" s="51">
        <v>227</v>
      </c>
      <c r="E81" s="52" t="s">
        <v>121</v>
      </c>
      <c r="F81" s="51" t="s">
        <v>37</v>
      </c>
      <c r="G81" s="24">
        <v>74.400000000000006</v>
      </c>
      <c r="H81" s="24">
        <v>13.6</v>
      </c>
      <c r="I81" s="24">
        <v>0</v>
      </c>
      <c r="J81" s="24">
        <v>0</v>
      </c>
      <c r="K81" s="24">
        <v>3.1</v>
      </c>
      <c r="L81" s="24">
        <v>3.9</v>
      </c>
      <c r="M81" s="24">
        <v>0</v>
      </c>
      <c r="N81" s="30">
        <f t="shared" si="1"/>
        <v>95</v>
      </c>
      <c r="O81" s="53">
        <v>3.1</v>
      </c>
    </row>
    <row r="82" spans="1:15" ht="15.6" customHeight="1" x14ac:dyDescent="0.2">
      <c r="A82" s="50" t="s">
        <v>107</v>
      </c>
      <c r="B82" s="40" t="s">
        <v>99</v>
      </c>
      <c r="C82" s="51" t="s">
        <v>100</v>
      </c>
      <c r="D82" s="51">
        <v>229</v>
      </c>
      <c r="E82" s="52" t="s">
        <v>121</v>
      </c>
      <c r="F82" s="51" t="s">
        <v>37</v>
      </c>
      <c r="G82" s="24">
        <v>71.900000000000006</v>
      </c>
      <c r="H82" s="24">
        <v>15.2</v>
      </c>
      <c r="I82" s="24">
        <v>0</v>
      </c>
      <c r="J82" s="24">
        <v>0</v>
      </c>
      <c r="K82" s="24">
        <v>3.8</v>
      </c>
      <c r="L82" s="24">
        <v>4.0999999999999996</v>
      </c>
      <c r="M82" s="24">
        <v>0</v>
      </c>
      <c r="N82" s="30">
        <f t="shared" si="1"/>
        <v>95</v>
      </c>
      <c r="O82" s="53">
        <v>3.8</v>
      </c>
    </row>
    <row r="83" spans="1:15" ht="15.6" customHeight="1" x14ac:dyDescent="0.2">
      <c r="A83" s="50" t="s">
        <v>107</v>
      </c>
      <c r="B83" s="40" t="s">
        <v>99</v>
      </c>
      <c r="C83" s="51" t="s">
        <v>100</v>
      </c>
      <c r="D83" s="51">
        <v>230</v>
      </c>
      <c r="E83" s="52" t="s">
        <v>121</v>
      </c>
      <c r="F83" s="51" t="s">
        <v>37</v>
      </c>
      <c r="G83" s="24">
        <v>75.099999999999994</v>
      </c>
      <c r="H83" s="24">
        <v>10.7</v>
      </c>
      <c r="I83" s="24">
        <v>0</v>
      </c>
      <c r="J83" s="24">
        <v>0</v>
      </c>
      <c r="K83" s="24">
        <v>4.4000000000000004</v>
      </c>
      <c r="L83" s="24">
        <v>4.8</v>
      </c>
      <c r="M83" s="24">
        <v>0</v>
      </c>
      <c r="N83" s="30">
        <f t="shared" si="1"/>
        <v>95</v>
      </c>
      <c r="O83" s="53">
        <v>4.4000000000000004</v>
      </c>
    </row>
    <row r="84" spans="1:15" ht="15.6" customHeight="1" x14ac:dyDescent="0.2">
      <c r="A84" s="50" t="s">
        <v>107</v>
      </c>
      <c r="B84" s="40" t="s">
        <v>99</v>
      </c>
      <c r="C84" s="51" t="s">
        <v>100</v>
      </c>
      <c r="D84" s="51">
        <v>178</v>
      </c>
      <c r="E84" s="52" t="s">
        <v>121</v>
      </c>
      <c r="F84" s="51" t="s">
        <v>37</v>
      </c>
      <c r="G84" s="24">
        <v>72.400000000000006</v>
      </c>
      <c r="H84" s="24">
        <v>14.8</v>
      </c>
      <c r="I84" s="24">
        <v>0</v>
      </c>
      <c r="J84" s="24">
        <v>0</v>
      </c>
      <c r="K84" s="24">
        <v>3.9</v>
      </c>
      <c r="L84" s="24">
        <v>3.9</v>
      </c>
      <c r="M84" s="24">
        <v>0</v>
      </c>
      <c r="N84" s="30">
        <f t="shared" si="1"/>
        <v>95.000000000000014</v>
      </c>
      <c r="O84" s="53">
        <v>3.9</v>
      </c>
    </row>
    <row r="85" spans="1:15" ht="15.6" customHeight="1" x14ac:dyDescent="0.2">
      <c r="A85" s="50" t="s">
        <v>107</v>
      </c>
      <c r="B85" s="40" t="s">
        <v>99</v>
      </c>
      <c r="C85" s="51" t="s">
        <v>100</v>
      </c>
      <c r="D85" s="51">
        <v>180</v>
      </c>
      <c r="E85" s="52" t="s">
        <v>121</v>
      </c>
      <c r="F85" s="51" t="s">
        <v>37</v>
      </c>
      <c r="G85" s="24">
        <v>74.900000000000006</v>
      </c>
      <c r="H85" s="24">
        <v>10.199999999999999</v>
      </c>
      <c r="I85" s="24">
        <v>0</v>
      </c>
      <c r="J85" s="24">
        <v>0</v>
      </c>
      <c r="K85" s="24">
        <v>4</v>
      </c>
      <c r="L85" s="24">
        <v>5.9</v>
      </c>
      <c r="M85" s="24">
        <v>0</v>
      </c>
      <c r="N85" s="30">
        <f t="shared" si="1"/>
        <v>95.000000000000014</v>
      </c>
      <c r="O85" s="53">
        <v>4</v>
      </c>
    </row>
    <row r="86" spans="1:15" ht="15.6" customHeight="1" x14ac:dyDescent="0.2">
      <c r="A86" s="50" t="s">
        <v>107</v>
      </c>
      <c r="B86" s="40" t="s">
        <v>99</v>
      </c>
      <c r="C86" s="51" t="s">
        <v>100</v>
      </c>
      <c r="D86" s="51">
        <v>187</v>
      </c>
      <c r="E86" s="52" t="s">
        <v>121</v>
      </c>
      <c r="F86" s="51" t="s">
        <v>37</v>
      </c>
      <c r="G86" s="24">
        <v>66.400000000000006</v>
      </c>
      <c r="H86" s="24">
        <v>9.9</v>
      </c>
      <c r="I86" s="24">
        <v>0</v>
      </c>
      <c r="J86" s="24">
        <v>0</v>
      </c>
      <c r="K86" s="24">
        <v>8.5</v>
      </c>
      <c r="L86" s="24">
        <v>10.199999999999999</v>
      </c>
      <c r="M86" s="24">
        <v>0</v>
      </c>
      <c r="N86" s="30">
        <f t="shared" si="1"/>
        <v>95.000000000000014</v>
      </c>
      <c r="O86" s="53">
        <v>8.5</v>
      </c>
    </row>
    <row r="87" spans="1:15" ht="15.6" customHeight="1" x14ac:dyDescent="0.2">
      <c r="A87" s="50" t="s">
        <v>107</v>
      </c>
      <c r="B87" s="40" t="s">
        <v>99</v>
      </c>
      <c r="C87" s="51" t="s">
        <v>100</v>
      </c>
      <c r="D87" s="51">
        <v>190</v>
      </c>
      <c r="E87" s="52" t="s">
        <v>121</v>
      </c>
      <c r="F87" s="51" t="s">
        <v>37</v>
      </c>
      <c r="G87" s="24">
        <v>71.8</v>
      </c>
      <c r="H87" s="24">
        <v>13.9</v>
      </c>
      <c r="I87" s="24">
        <v>0</v>
      </c>
      <c r="J87" s="24">
        <v>0</v>
      </c>
      <c r="K87" s="24">
        <v>3.9</v>
      </c>
      <c r="L87" s="24">
        <v>5.4</v>
      </c>
      <c r="M87" s="24">
        <v>0</v>
      </c>
      <c r="N87" s="30">
        <f t="shared" si="1"/>
        <v>95.000000000000014</v>
      </c>
      <c r="O87" s="53">
        <v>3.9</v>
      </c>
    </row>
    <row r="88" spans="1:15" ht="15.6" customHeight="1" x14ac:dyDescent="0.2">
      <c r="A88" s="50" t="s">
        <v>107</v>
      </c>
      <c r="B88" s="40" t="s">
        <v>99</v>
      </c>
      <c r="C88" s="51" t="s">
        <v>100</v>
      </c>
      <c r="D88" s="51">
        <v>194</v>
      </c>
      <c r="E88" s="52" t="s">
        <v>121</v>
      </c>
      <c r="F88" s="51" t="s">
        <v>37</v>
      </c>
      <c r="G88" s="24">
        <v>71.8</v>
      </c>
      <c r="H88" s="24">
        <v>13.4</v>
      </c>
      <c r="I88" s="24">
        <v>0</v>
      </c>
      <c r="J88" s="24">
        <v>0</v>
      </c>
      <c r="K88" s="24">
        <v>4.9000000000000004</v>
      </c>
      <c r="L88" s="24">
        <v>4.9000000000000004</v>
      </c>
      <c r="M88" s="24">
        <v>0</v>
      </c>
      <c r="N88" s="30">
        <f t="shared" si="1"/>
        <v>95.000000000000014</v>
      </c>
      <c r="O88" s="53">
        <v>4.9000000000000004</v>
      </c>
    </row>
    <row r="89" spans="1:15" ht="15.6" customHeight="1" x14ac:dyDescent="0.2">
      <c r="A89" s="50" t="s">
        <v>107</v>
      </c>
      <c r="B89" s="40" t="s">
        <v>99</v>
      </c>
      <c r="C89" s="51" t="s">
        <v>100</v>
      </c>
      <c r="D89" s="51">
        <v>195</v>
      </c>
      <c r="E89" s="52" t="s">
        <v>121</v>
      </c>
      <c r="F89" s="51" t="s">
        <v>37</v>
      </c>
      <c r="G89" s="24">
        <v>76</v>
      </c>
      <c r="H89" s="24">
        <v>10.4</v>
      </c>
      <c r="I89" s="24">
        <v>0</v>
      </c>
      <c r="J89" s="24">
        <v>0</v>
      </c>
      <c r="K89" s="24">
        <v>3.7</v>
      </c>
      <c r="L89" s="24">
        <v>4.9000000000000004</v>
      </c>
      <c r="M89" s="24">
        <v>0</v>
      </c>
      <c r="N89" s="30">
        <f t="shared" si="1"/>
        <v>95.000000000000014</v>
      </c>
      <c r="O89" s="53">
        <v>3.7</v>
      </c>
    </row>
    <row r="90" spans="1:15" ht="15.6" customHeight="1" x14ac:dyDescent="0.2">
      <c r="A90" s="50" t="s">
        <v>107</v>
      </c>
      <c r="B90" s="40" t="s">
        <v>99</v>
      </c>
      <c r="C90" s="51" t="s">
        <v>100</v>
      </c>
      <c r="D90" s="51">
        <v>215</v>
      </c>
      <c r="E90" s="52" t="s">
        <v>121</v>
      </c>
      <c r="F90" s="51" t="s">
        <v>37</v>
      </c>
      <c r="G90" s="24">
        <v>72.7</v>
      </c>
      <c r="H90" s="24">
        <v>14.9</v>
      </c>
      <c r="I90" s="24">
        <v>0</v>
      </c>
      <c r="J90" s="24">
        <v>0</v>
      </c>
      <c r="K90" s="24">
        <v>3.2</v>
      </c>
      <c r="L90" s="24">
        <v>4.2</v>
      </c>
      <c r="M90" s="24">
        <v>0</v>
      </c>
      <c r="N90" s="30">
        <f t="shared" si="1"/>
        <v>95.000000000000014</v>
      </c>
      <c r="O90" s="53">
        <v>3.2</v>
      </c>
    </row>
    <row r="91" spans="1:15" ht="15.6" customHeight="1" x14ac:dyDescent="0.2">
      <c r="A91" s="50" t="s">
        <v>42</v>
      </c>
      <c r="B91" s="40" t="s">
        <v>99</v>
      </c>
      <c r="C91" s="51" t="s">
        <v>100</v>
      </c>
      <c r="D91" s="51" t="s">
        <v>35</v>
      </c>
      <c r="E91" s="51" t="s">
        <v>34</v>
      </c>
      <c r="F91" s="51" t="s">
        <v>2</v>
      </c>
      <c r="G91" s="24">
        <v>73.7</v>
      </c>
      <c r="H91" s="24">
        <v>9.5</v>
      </c>
      <c r="I91" s="24">
        <v>0.22</v>
      </c>
      <c r="J91" s="24">
        <v>3.6</v>
      </c>
      <c r="K91" s="24">
        <v>6.9</v>
      </c>
      <c r="L91" s="24">
        <v>1.1000000000000001</v>
      </c>
      <c r="M91" s="24">
        <v>0</v>
      </c>
      <c r="N91" s="30">
        <f t="shared" si="1"/>
        <v>95.02</v>
      </c>
      <c r="O91" s="53">
        <v>7</v>
      </c>
    </row>
    <row r="92" spans="1:15" ht="15.6" customHeight="1" x14ac:dyDescent="0.2">
      <c r="A92" s="50" t="s">
        <v>42</v>
      </c>
      <c r="B92" s="40" t="s">
        <v>99</v>
      </c>
      <c r="C92" s="51" t="s">
        <v>100</v>
      </c>
      <c r="D92" s="51" t="s">
        <v>36</v>
      </c>
      <c r="E92" s="51" t="s">
        <v>34</v>
      </c>
      <c r="F92" s="51" t="s">
        <v>2</v>
      </c>
      <c r="G92" s="24">
        <v>77.2</v>
      </c>
      <c r="H92" s="24">
        <v>7.3</v>
      </c>
      <c r="I92" s="24">
        <v>0.22</v>
      </c>
      <c r="J92" s="24">
        <v>3.6</v>
      </c>
      <c r="K92" s="24">
        <v>4</v>
      </c>
      <c r="L92" s="24">
        <v>2.7</v>
      </c>
      <c r="M92" s="24">
        <v>0</v>
      </c>
      <c r="N92" s="30">
        <f t="shared" si="1"/>
        <v>95.02</v>
      </c>
      <c r="O92" s="53">
        <v>17</v>
      </c>
    </row>
    <row r="93" spans="1:15" ht="15.6" customHeight="1" x14ac:dyDescent="0.2">
      <c r="A93" s="50" t="s">
        <v>107</v>
      </c>
      <c r="B93" s="40" t="s">
        <v>99</v>
      </c>
      <c r="C93" s="51" t="s">
        <v>100</v>
      </c>
      <c r="D93" s="51">
        <v>191</v>
      </c>
      <c r="E93" s="52" t="s">
        <v>121</v>
      </c>
      <c r="F93" s="51" t="s">
        <v>37</v>
      </c>
      <c r="G93" s="24">
        <v>73.3</v>
      </c>
      <c r="H93" s="24">
        <v>6.6</v>
      </c>
      <c r="I93" s="24">
        <v>0</v>
      </c>
      <c r="J93" s="24">
        <v>0</v>
      </c>
      <c r="K93" s="24">
        <v>5.2</v>
      </c>
      <c r="L93" s="24">
        <v>10</v>
      </c>
      <c r="M93" s="24">
        <v>0</v>
      </c>
      <c r="N93" s="30">
        <f t="shared" si="1"/>
        <v>95.1</v>
      </c>
      <c r="O93" s="53">
        <v>5.2</v>
      </c>
    </row>
    <row r="94" spans="1:15" ht="15.6" customHeight="1" x14ac:dyDescent="0.2">
      <c r="A94" s="50" t="s">
        <v>107</v>
      </c>
      <c r="B94" s="40" t="s">
        <v>99</v>
      </c>
      <c r="C94" s="51" t="s">
        <v>100</v>
      </c>
      <c r="D94" s="51" t="s">
        <v>38</v>
      </c>
      <c r="E94" s="52" t="s">
        <v>121</v>
      </c>
      <c r="F94" s="51" t="s">
        <v>37</v>
      </c>
      <c r="G94" s="24">
        <v>69.099999999999994</v>
      </c>
      <c r="H94" s="24">
        <v>9.9</v>
      </c>
      <c r="I94" s="24">
        <v>0</v>
      </c>
      <c r="J94" s="24">
        <v>0</v>
      </c>
      <c r="K94" s="24">
        <v>7.1</v>
      </c>
      <c r="L94" s="24">
        <v>9</v>
      </c>
      <c r="M94" s="24">
        <v>0</v>
      </c>
      <c r="N94" s="30">
        <f t="shared" si="1"/>
        <v>95.1</v>
      </c>
      <c r="O94" s="53">
        <v>7.1</v>
      </c>
    </row>
    <row r="95" spans="1:15" ht="15.6" customHeight="1" x14ac:dyDescent="0.2">
      <c r="A95" s="50" t="s">
        <v>107</v>
      </c>
      <c r="B95" s="40" t="s">
        <v>99</v>
      </c>
      <c r="C95" s="51" t="s">
        <v>100</v>
      </c>
      <c r="D95" s="51">
        <v>203</v>
      </c>
      <c r="E95" s="52" t="s">
        <v>121</v>
      </c>
      <c r="F95" s="51" t="s">
        <v>37</v>
      </c>
      <c r="G95" s="24">
        <v>77.2</v>
      </c>
      <c r="H95" s="24">
        <v>9.6999999999999993</v>
      </c>
      <c r="I95" s="24">
        <v>0</v>
      </c>
      <c r="J95" s="24">
        <v>0</v>
      </c>
      <c r="K95" s="24">
        <v>2.8</v>
      </c>
      <c r="L95" s="24">
        <v>5.4</v>
      </c>
      <c r="M95" s="24">
        <v>0</v>
      </c>
      <c r="N95" s="30">
        <f t="shared" si="1"/>
        <v>95.100000000000009</v>
      </c>
      <c r="O95" s="53">
        <v>2.8</v>
      </c>
    </row>
    <row r="96" spans="1:15" ht="15.6" customHeight="1" x14ac:dyDescent="0.2">
      <c r="A96" s="50" t="s">
        <v>107</v>
      </c>
      <c r="B96" s="40" t="s">
        <v>99</v>
      </c>
      <c r="C96" s="51" t="s">
        <v>100</v>
      </c>
      <c r="D96" s="51">
        <v>208</v>
      </c>
      <c r="E96" s="52" t="s">
        <v>121</v>
      </c>
      <c r="F96" s="51" t="s">
        <v>37</v>
      </c>
      <c r="G96" s="24">
        <v>76.2</v>
      </c>
      <c r="H96" s="24">
        <v>9.5</v>
      </c>
      <c r="I96" s="24">
        <v>0</v>
      </c>
      <c r="J96" s="24">
        <v>0</v>
      </c>
      <c r="K96" s="24">
        <v>4</v>
      </c>
      <c r="L96" s="24">
        <v>5.4</v>
      </c>
      <c r="M96" s="24">
        <v>0</v>
      </c>
      <c r="N96" s="30">
        <f t="shared" si="1"/>
        <v>95.100000000000009</v>
      </c>
      <c r="O96" s="53">
        <v>4</v>
      </c>
    </row>
    <row r="97" spans="1:15" ht="15.6" customHeight="1" x14ac:dyDescent="0.2">
      <c r="A97" s="50" t="s">
        <v>107</v>
      </c>
      <c r="B97" s="40" t="s">
        <v>99</v>
      </c>
      <c r="C97" s="51" t="s">
        <v>100</v>
      </c>
      <c r="D97" s="51">
        <v>209</v>
      </c>
      <c r="E97" s="52" t="s">
        <v>121</v>
      </c>
      <c r="F97" s="51" t="s">
        <v>37</v>
      </c>
      <c r="G97" s="24">
        <v>72.400000000000006</v>
      </c>
      <c r="H97" s="24">
        <v>8.5</v>
      </c>
      <c r="I97" s="24">
        <v>0</v>
      </c>
      <c r="J97" s="24">
        <v>0</v>
      </c>
      <c r="K97" s="24">
        <v>7.2</v>
      </c>
      <c r="L97" s="24">
        <v>7</v>
      </c>
      <c r="M97" s="24">
        <v>0</v>
      </c>
      <c r="N97" s="30">
        <f t="shared" si="1"/>
        <v>95.100000000000009</v>
      </c>
      <c r="O97" s="53">
        <v>7.2</v>
      </c>
    </row>
    <row r="98" spans="1:15" ht="15.6" customHeight="1" x14ac:dyDescent="0.2">
      <c r="A98" s="50" t="s">
        <v>107</v>
      </c>
      <c r="B98" s="40" t="s">
        <v>99</v>
      </c>
      <c r="C98" s="51" t="s">
        <v>100</v>
      </c>
      <c r="D98" s="51">
        <v>222</v>
      </c>
      <c r="E98" s="52" t="s">
        <v>121</v>
      </c>
      <c r="F98" s="51" t="s">
        <v>37</v>
      </c>
      <c r="G98" s="24">
        <v>75.2</v>
      </c>
      <c r="H98" s="24">
        <v>7.9</v>
      </c>
      <c r="I98" s="24">
        <v>0</v>
      </c>
      <c r="J98" s="24">
        <v>0</v>
      </c>
      <c r="K98" s="24">
        <v>6.4</v>
      </c>
      <c r="L98" s="24">
        <v>5.6</v>
      </c>
      <c r="M98" s="24">
        <v>0</v>
      </c>
      <c r="N98" s="30">
        <f t="shared" si="1"/>
        <v>95.100000000000009</v>
      </c>
      <c r="O98" s="53">
        <v>6.4</v>
      </c>
    </row>
    <row r="99" spans="1:15" ht="15.6" customHeight="1" x14ac:dyDescent="0.2">
      <c r="A99" s="50" t="s">
        <v>107</v>
      </c>
      <c r="B99" s="40" t="s">
        <v>99</v>
      </c>
      <c r="C99" s="51" t="s">
        <v>100</v>
      </c>
      <c r="D99" s="51">
        <v>220</v>
      </c>
      <c r="E99" s="52" t="s">
        <v>121</v>
      </c>
      <c r="F99" s="51" t="s">
        <v>37</v>
      </c>
      <c r="G99" s="24">
        <v>72.3</v>
      </c>
      <c r="H99" s="24">
        <v>14.2</v>
      </c>
      <c r="I99" s="24">
        <v>0</v>
      </c>
      <c r="J99" s="24">
        <v>0</v>
      </c>
      <c r="K99" s="24">
        <v>3.8</v>
      </c>
      <c r="L99" s="24">
        <v>5.2</v>
      </c>
      <c r="M99" s="24">
        <v>0</v>
      </c>
      <c r="N99" s="30">
        <f t="shared" si="1"/>
        <v>95.5</v>
      </c>
      <c r="O99" s="53">
        <v>3.8</v>
      </c>
    </row>
    <row r="100" spans="1:15" ht="15.6" customHeight="1" x14ac:dyDescent="0.2">
      <c r="A100" s="50" t="s">
        <v>107</v>
      </c>
      <c r="B100" s="40" t="s">
        <v>99</v>
      </c>
      <c r="C100" s="51" t="s">
        <v>100</v>
      </c>
      <c r="D100" s="51">
        <v>185</v>
      </c>
      <c r="E100" s="52" t="s">
        <v>121</v>
      </c>
      <c r="F100" s="51" t="s">
        <v>37</v>
      </c>
      <c r="G100" s="24">
        <v>66.099999999999994</v>
      </c>
      <c r="H100" s="24">
        <v>5.0999999999999996</v>
      </c>
      <c r="I100" s="24">
        <v>0</v>
      </c>
      <c r="J100" s="64">
        <v>3.5</v>
      </c>
      <c r="K100" s="24">
        <v>10</v>
      </c>
      <c r="L100" s="24">
        <v>13.8</v>
      </c>
      <c r="M100" s="24">
        <v>0</v>
      </c>
      <c r="N100" s="30">
        <f t="shared" si="1"/>
        <v>98.499999999999986</v>
      </c>
      <c r="O100" s="53">
        <v>10</v>
      </c>
    </row>
    <row r="101" spans="1:15" ht="15.6" customHeight="1" x14ac:dyDescent="0.2">
      <c r="A101" s="50" t="s">
        <v>42</v>
      </c>
      <c r="B101" s="40" t="s">
        <v>99</v>
      </c>
      <c r="C101" s="51" t="s">
        <v>100</v>
      </c>
      <c r="D101" s="51">
        <v>135</v>
      </c>
      <c r="E101" s="52" t="s">
        <v>120</v>
      </c>
      <c r="F101" s="51" t="s">
        <v>9</v>
      </c>
      <c r="G101" s="24">
        <v>82</v>
      </c>
      <c r="H101" s="24">
        <v>13</v>
      </c>
      <c r="I101" s="24">
        <v>0</v>
      </c>
      <c r="J101" s="24">
        <v>0</v>
      </c>
      <c r="K101" s="24">
        <v>3</v>
      </c>
      <c r="L101" s="24">
        <v>0</v>
      </c>
      <c r="M101" s="63">
        <v>1.5</v>
      </c>
      <c r="N101" s="30">
        <f t="shared" si="1"/>
        <v>99.5</v>
      </c>
      <c r="O101" s="53">
        <v>1</v>
      </c>
    </row>
    <row r="102" spans="1:15" ht="15.6" customHeight="1" x14ac:dyDescent="0.2">
      <c r="A102" s="50" t="s">
        <v>42</v>
      </c>
      <c r="B102" s="40" t="s">
        <v>99</v>
      </c>
      <c r="C102" s="51" t="s">
        <v>100</v>
      </c>
      <c r="D102" s="51" t="s">
        <v>24</v>
      </c>
      <c r="E102" s="52" t="s">
        <v>120</v>
      </c>
      <c r="F102" s="51" t="s">
        <v>9</v>
      </c>
      <c r="G102" s="24">
        <v>83</v>
      </c>
      <c r="H102" s="24">
        <v>7.6</v>
      </c>
      <c r="I102" s="24">
        <v>0</v>
      </c>
      <c r="J102" s="24">
        <v>0</v>
      </c>
      <c r="K102" s="24">
        <v>3.5</v>
      </c>
      <c r="L102" s="24">
        <v>0</v>
      </c>
      <c r="M102" s="24">
        <v>5.7</v>
      </c>
      <c r="N102" s="30">
        <f t="shared" si="1"/>
        <v>99.8</v>
      </c>
      <c r="O102" s="53">
        <v>3.5</v>
      </c>
    </row>
    <row r="103" spans="1:15" ht="15.6" customHeight="1" x14ac:dyDescent="0.2">
      <c r="A103" s="50" t="s">
        <v>42</v>
      </c>
      <c r="B103" s="40" t="s">
        <v>99</v>
      </c>
      <c r="C103" s="51" t="s">
        <v>100</v>
      </c>
      <c r="D103" s="51">
        <v>139</v>
      </c>
      <c r="E103" s="52" t="s">
        <v>120</v>
      </c>
      <c r="F103" s="51" t="s">
        <v>9</v>
      </c>
      <c r="G103" s="24">
        <v>91.5</v>
      </c>
      <c r="H103" s="24">
        <v>6.7</v>
      </c>
      <c r="I103" s="24">
        <v>0</v>
      </c>
      <c r="J103" s="24">
        <v>0</v>
      </c>
      <c r="K103" s="24">
        <v>1</v>
      </c>
      <c r="L103" s="24">
        <v>0</v>
      </c>
      <c r="M103" s="24">
        <v>0.75</v>
      </c>
      <c r="N103" s="30">
        <f t="shared" si="1"/>
        <v>99.95</v>
      </c>
      <c r="O103" s="53">
        <v>2</v>
      </c>
    </row>
    <row r="104" spans="1:15" ht="15.6" customHeight="1" x14ac:dyDescent="0.2">
      <c r="A104" s="50" t="s">
        <v>42</v>
      </c>
      <c r="B104" s="40" t="s">
        <v>99</v>
      </c>
      <c r="C104" s="51" t="s">
        <v>100</v>
      </c>
      <c r="D104" s="51" t="s">
        <v>14</v>
      </c>
      <c r="E104" s="52" t="s">
        <v>120</v>
      </c>
      <c r="F104" s="51" t="s">
        <v>9</v>
      </c>
      <c r="G104" s="24">
        <v>84</v>
      </c>
      <c r="H104" s="24">
        <v>13</v>
      </c>
      <c r="I104" s="24">
        <v>0</v>
      </c>
      <c r="J104" s="24">
        <v>0</v>
      </c>
      <c r="K104" s="24">
        <v>3</v>
      </c>
      <c r="L104" s="24">
        <v>0</v>
      </c>
      <c r="M104" s="24">
        <v>0</v>
      </c>
      <c r="N104" s="30">
        <f t="shared" si="1"/>
        <v>100</v>
      </c>
      <c r="O104" s="53">
        <v>2</v>
      </c>
    </row>
    <row r="105" spans="1:15" ht="15.6" customHeight="1" x14ac:dyDescent="0.2">
      <c r="A105" s="50" t="s">
        <v>42</v>
      </c>
      <c r="B105" s="40" t="s">
        <v>99</v>
      </c>
      <c r="C105" s="51" t="s">
        <v>100</v>
      </c>
      <c r="D105" s="51" t="s">
        <v>18</v>
      </c>
      <c r="E105" s="52" t="s">
        <v>120</v>
      </c>
      <c r="F105" s="51" t="s">
        <v>9</v>
      </c>
      <c r="G105" s="24">
        <f>77-0.25</f>
        <v>76.75</v>
      </c>
      <c r="H105" s="24">
        <v>19</v>
      </c>
      <c r="I105" s="24">
        <v>0</v>
      </c>
      <c r="J105" s="24">
        <v>0</v>
      </c>
      <c r="K105" s="24">
        <v>3.5</v>
      </c>
      <c r="L105" s="24">
        <v>0</v>
      </c>
      <c r="M105" s="24">
        <v>0.75</v>
      </c>
      <c r="N105" s="30">
        <f t="shared" si="1"/>
        <v>100</v>
      </c>
      <c r="O105" s="53">
        <v>5</v>
      </c>
    </row>
    <row r="106" spans="1:15" ht="15.6" customHeight="1" x14ac:dyDescent="0.2">
      <c r="A106" s="50" t="s">
        <v>42</v>
      </c>
      <c r="B106" s="40" t="s">
        <v>99</v>
      </c>
      <c r="C106" s="51" t="s">
        <v>100</v>
      </c>
      <c r="D106" s="51">
        <v>136</v>
      </c>
      <c r="E106" s="52" t="s">
        <v>120</v>
      </c>
      <c r="F106" s="51" t="s">
        <v>9</v>
      </c>
      <c r="G106" s="24">
        <v>83.5</v>
      </c>
      <c r="H106" s="24">
        <v>15.5</v>
      </c>
      <c r="I106" s="24">
        <v>0</v>
      </c>
      <c r="J106" s="24">
        <v>0</v>
      </c>
      <c r="K106" s="25">
        <v>0</v>
      </c>
      <c r="L106" s="24">
        <v>0</v>
      </c>
      <c r="M106" s="24">
        <v>1</v>
      </c>
      <c r="N106" s="30">
        <f t="shared" si="1"/>
        <v>100</v>
      </c>
      <c r="O106" s="53">
        <v>18</v>
      </c>
    </row>
    <row r="107" spans="1:15" ht="15.6" customHeight="1" x14ac:dyDescent="0.2">
      <c r="A107" s="50" t="s">
        <v>42</v>
      </c>
      <c r="B107" s="40" t="s">
        <v>99</v>
      </c>
      <c r="C107" s="51" t="s">
        <v>100</v>
      </c>
      <c r="D107" s="51" t="s">
        <v>22</v>
      </c>
      <c r="E107" s="52" t="s">
        <v>120</v>
      </c>
      <c r="F107" s="51" t="s">
        <v>9</v>
      </c>
      <c r="G107" s="24">
        <v>80</v>
      </c>
      <c r="H107" s="24">
        <v>13</v>
      </c>
      <c r="I107" s="24">
        <v>0</v>
      </c>
      <c r="J107" s="24">
        <v>0</v>
      </c>
      <c r="K107" s="24">
        <v>7</v>
      </c>
      <c r="L107" s="24">
        <v>0</v>
      </c>
      <c r="M107" s="24">
        <v>0</v>
      </c>
      <c r="N107" s="30">
        <f t="shared" si="1"/>
        <v>100</v>
      </c>
      <c r="O107" s="53">
        <v>7</v>
      </c>
    </row>
    <row r="108" spans="1:15" ht="15.6" customHeight="1" x14ac:dyDescent="0.2">
      <c r="A108" s="50" t="s">
        <v>42</v>
      </c>
      <c r="B108" s="40" t="s">
        <v>99</v>
      </c>
      <c r="C108" s="51" t="s">
        <v>100</v>
      </c>
      <c r="D108" s="51" t="s">
        <v>23</v>
      </c>
      <c r="E108" s="52" t="s">
        <v>120</v>
      </c>
      <c r="F108" s="51" t="s">
        <v>9</v>
      </c>
      <c r="G108" s="24">
        <v>78</v>
      </c>
      <c r="H108" s="24">
        <v>5</v>
      </c>
      <c r="I108" s="24">
        <v>0</v>
      </c>
      <c r="J108" s="24">
        <v>0</v>
      </c>
      <c r="K108" s="24">
        <v>17</v>
      </c>
      <c r="L108" s="24">
        <v>0</v>
      </c>
      <c r="M108" s="24">
        <v>0</v>
      </c>
      <c r="N108" s="30">
        <f t="shared" si="1"/>
        <v>100</v>
      </c>
      <c r="O108" s="53" t="s">
        <v>151</v>
      </c>
    </row>
    <row r="109" spans="1:15" ht="15.6" customHeight="1" x14ac:dyDescent="0.2">
      <c r="A109" s="50" t="s">
        <v>42</v>
      </c>
      <c r="B109" s="40" t="s">
        <v>99</v>
      </c>
      <c r="C109" s="51" t="s">
        <v>100</v>
      </c>
      <c r="D109" s="51">
        <v>140</v>
      </c>
      <c r="E109" s="52" t="s">
        <v>120</v>
      </c>
      <c r="F109" s="51" t="s">
        <v>9</v>
      </c>
      <c r="G109" s="24">
        <v>79</v>
      </c>
      <c r="H109" s="24">
        <v>18</v>
      </c>
      <c r="I109" s="24">
        <v>0</v>
      </c>
      <c r="J109" s="24">
        <v>0</v>
      </c>
      <c r="K109" s="24">
        <v>2</v>
      </c>
      <c r="L109" s="24">
        <v>0</v>
      </c>
      <c r="M109" s="24">
        <v>1</v>
      </c>
      <c r="N109" s="30">
        <f t="shared" si="1"/>
        <v>100</v>
      </c>
      <c r="O109" s="53" t="s">
        <v>152</v>
      </c>
    </row>
    <row r="110" spans="1:15" ht="15.6" customHeight="1" x14ac:dyDescent="0.2">
      <c r="A110" s="50" t="s">
        <v>42</v>
      </c>
      <c r="B110" s="40" t="s">
        <v>99</v>
      </c>
      <c r="C110" s="51" t="s">
        <v>100</v>
      </c>
      <c r="D110" s="51">
        <v>142</v>
      </c>
      <c r="E110" s="52" t="s">
        <v>120</v>
      </c>
      <c r="F110" s="51" t="s">
        <v>9</v>
      </c>
      <c r="G110" s="24">
        <v>71</v>
      </c>
      <c r="H110" s="24">
        <v>27</v>
      </c>
      <c r="I110" s="24">
        <v>0</v>
      </c>
      <c r="J110" s="24">
        <v>0</v>
      </c>
      <c r="K110" s="24">
        <v>2</v>
      </c>
      <c r="L110" s="24">
        <v>0</v>
      </c>
      <c r="M110" s="24">
        <v>0</v>
      </c>
      <c r="N110" s="30">
        <f t="shared" si="1"/>
        <v>100</v>
      </c>
      <c r="O110" s="53" t="s">
        <v>153</v>
      </c>
    </row>
    <row r="111" spans="1:15" ht="15.6" customHeight="1" x14ac:dyDescent="0.2">
      <c r="A111" s="50" t="s">
        <v>42</v>
      </c>
      <c r="B111" s="40" t="s">
        <v>99</v>
      </c>
      <c r="C111" s="51" t="s">
        <v>100</v>
      </c>
      <c r="D111" s="51">
        <v>144</v>
      </c>
      <c r="E111" s="52" t="s">
        <v>120</v>
      </c>
      <c r="F111" s="51" t="s">
        <v>9</v>
      </c>
      <c r="G111" s="24">
        <v>80</v>
      </c>
      <c r="H111" s="24">
        <v>9</v>
      </c>
      <c r="I111" s="24">
        <v>0</v>
      </c>
      <c r="J111" s="24">
        <v>0</v>
      </c>
      <c r="K111" s="24">
        <v>10</v>
      </c>
      <c r="L111" s="24">
        <v>0</v>
      </c>
      <c r="M111" s="24">
        <v>1</v>
      </c>
      <c r="N111" s="30">
        <f t="shared" si="1"/>
        <v>100</v>
      </c>
      <c r="O111" s="53" t="s">
        <v>1</v>
      </c>
    </row>
    <row r="112" spans="1:15" ht="15.6" customHeight="1" x14ac:dyDescent="0.2">
      <c r="A112" s="50" t="s">
        <v>42</v>
      </c>
      <c r="B112" s="40" t="s">
        <v>99</v>
      </c>
      <c r="C112" s="51" t="s">
        <v>100</v>
      </c>
      <c r="D112" s="51" t="s">
        <v>25</v>
      </c>
      <c r="E112" s="52" t="s">
        <v>120</v>
      </c>
      <c r="F112" s="51" t="s">
        <v>9</v>
      </c>
      <c r="G112" s="24">
        <f>77-0.5</f>
        <v>76.5</v>
      </c>
      <c r="H112" s="24">
        <v>17</v>
      </c>
      <c r="I112" s="24">
        <v>0</v>
      </c>
      <c r="J112" s="24">
        <v>0</v>
      </c>
      <c r="K112" s="24">
        <v>5</v>
      </c>
      <c r="L112" s="24">
        <v>0</v>
      </c>
      <c r="M112" s="63">
        <v>1.5</v>
      </c>
      <c r="N112" s="30">
        <f t="shared" si="1"/>
        <v>100</v>
      </c>
      <c r="O112" s="53" t="s">
        <v>1</v>
      </c>
    </row>
    <row r="113" spans="1:15" ht="15.6" customHeight="1" x14ac:dyDescent="0.2">
      <c r="A113" s="50" t="s">
        <v>42</v>
      </c>
      <c r="B113" s="40" t="s">
        <v>99</v>
      </c>
      <c r="C113" s="51" t="s">
        <v>100</v>
      </c>
      <c r="D113" s="51" t="s">
        <v>16</v>
      </c>
      <c r="E113" s="52" t="s">
        <v>120</v>
      </c>
      <c r="F113" s="51" t="s">
        <v>9</v>
      </c>
      <c r="G113" s="24">
        <v>86</v>
      </c>
      <c r="H113" s="24">
        <v>8</v>
      </c>
      <c r="I113" s="24">
        <v>0</v>
      </c>
      <c r="J113" s="24">
        <v>0</v>
      </c>
      <c r="K113" s="24">
        <v>6</v>
      </c>
      <c r="L113" s="24">
        <v>0</v>
      </c>
      <c r="M113" s="24">
        <v>0</v>
      </c>
      <c r="N113" s="30">
        <f t="shared" si="1"/>
        <v>100</v>
      </c>
      <c r="O113" s="53">
        <v>10</v>
      </c>
    </row>
    <row r="114" spans="1:15" ht="15.6" customHeight="1" x14ac:dyDescent="0.2">
      <c r="A114" s="50" t="s">
        <v>42</v>
      </c>
      <c r="B114" s="40" t="s">
        <v>99</v>
      </c>
      <c r="C114" s="51" t="s">
        <v>100</v>
      </c>
      <c r="D114" s="51" t="s">
        <v>21</v>
      </c>
      <c r="E114" s="52" t="s">
        <v>120</v>
      </c>
      <c r="F114" s="51" t="s">
        <v>9</v>
      </c>
      <c r="G114" s="24">
        <v>75</v>
      </c>
      <c r="H114" s="24">
        <v>11</v>
      </c>
      <c r="I114" s="24">
        <v>0</v>
      </c>
      <c r="J114" s="24">
        <v>0</v>
      </c>
      <c r="K114" s="24">
        <v>9</v>
      </c>
      <c r="L114" s="24">
        <v>0</v>
      </c>
      <c r="M114" s="24">
        <v>5</v>
      </c>
      <c r="N114" s="30">
        <f t="shared" si="1"/>
        <v>100</v>
      </c>
      <c r="O114" s="53" t="s">
        <v>150</v>
      </c>
    </row>
    <row r="115" spans="1:15" ht="15.6" customHeight="1" x14ac:dyDescent="0.2">
      <c r="A115" s="50" t="s">
        <v>42</v>
      </c>
      <c r="B115" s="40" t="s">
        <v>99</v>
      </c>
      <c r="C115" s="51" t="s">
        <v>100</v>
      </c>
      <c r="D115" s="51" t="s">
        <v>28</v>
      </c>
      <c r="E115" s="52" t="s">
        <v>120</v>
      </c>
      <c r="F115" s="51" t="s">
        <v>9</v>
      </c>
      <c r="G115" s="24">
        <v>80</v>
      </c>
      <c r="H115" s="24">
        <v>13</v>
      </c>
      <c r="I115" s="24">
        <v>0</v>
      </c>
      <c r="J115" s="24">
        <v>0</v>
      </c>
      <c r="K115" s="24">
        <v>7</v>
      </c>
      <c r="L115" s="24">
        <v>0</v>
      </c>
      <c r="M115" s="24">
        <v>0</v>
      </c>
      <c r="N115" s="30">
        <f t="shared" si="1"/>
        <v>100</v>
      </c>
      <c r="O115" s="53">
        <v>7.6</v>
      </c>
    </row>
    <row r="116" spans="1:15" ht="15.6" customHeight="1" x14ac:dyDescent="0.2">
      <c r="A116" s="50" t="s">
        <v>42</v>
      </c>
      <c r="B116" s="40" t="s">
        <v>99</v>
      </c>
      <c r="C116" s="51" t="s">
        <v>100</v>
      </c>
      <c r="D116" s="51">
        <v>147</v>
      </c>
      <c r="E116" s="52" t="s">
        <v>120</v>
      </c>
      <c r="F116" s="51" t="s">
        <v>32</v>
      </c>
      <c r="G116" s="24">
        <v>75.900000000000006</v>
      </c>
      <c r="H116" s="24">
        <v>20.6</v>
      </c>
      <c r="I116" s="24">
        <v>0.8</v>
      </c>
      <c r="J116" s="24">
        <v>0</v>
      </c>
      <c r="K116" s="25">
        <v>0</v>
      </c>
      <c r="L116" s="24">
        <v>2.7</v>
      </c>
      <c r="M116" s="24">
        <v>0</v>
      </c>
      <c r="N116" s="30">
        <f t="shared" si="1"/>
        <v>100</v>
      </c>
      <c r="O116" s="53">
        <v>6.9</v>
      </c>
    </row>
    <row r="117" spans="1:15" ht="15.6" customHeight="1" x14ac:dyDescent="0.2">
      <c r="A117" s="50" t="s">
        <v>42</v>
      </c>
      <c r="B117" s="40" t="s">
        <v>99</v>
      </c>
      <c r="C117" s="51" t="s">
        <v>100</v>
      </c>
      <c r="D117" s="51" t="s">
        <v>33</v>
      </c>
      <c r="E117" s="52" t="s">
        <v>120</v>
      </c>
      <c r="F117" s="51" t="s">
        <v>32</v>
      </c>
      <c r="G117" s="24">
        <f>75.3-0.6</f>
        <v>74.7</v>
      </c>
      <c r="H117" s="24">
        <v>20.8</v>
      </c>
      <c r="I117" s="24">
        <v>0.8</v>
      </c>
      <c r="J117" s="24">
        <v>0</v>
      </c>
      <c r="K117" s="25">
        <v>0</v>
      </c>
      <c r="L117" s="24">
        <v>3.7</v>
      </c>
      <c r="M117" s="24">
        <v>0</v>
      </c>
      <c r="N117" s="30">
        <f t="shared" si="1"/>
        <v>100</v>
      </c>
      <c r="O117" s="53">
        <v>4</v>
      </c>
    </row>
    <row r="118" spans="1:15" ht="15.6" customHeight="1" x14ac:dyDescent="0.2">
      <c r="A118" s="46" t="s">
        <v>42</v>
      </c>
      <c r="B118" s="47" t="s">
        <v>99</v>
      </c>
      <c r="C118" s="48" t="s">
        <v>102</v>
      </c>
      <c r="D118" s="48">
        <v>565</v>
      </c>
      <c r="E118" s="48" t="s">
        <v>52</v>
      </c>
      <c r="F118" s="48" t="s">
        <v>2</v>
      </c>
      <c r="G118" s="23">
        <v>54.8</v>
      </c>
      <c r="H118" s="23">
        <v>7.7</v>
      </c>
      <c r="I118" s="23">
        <v>0.13</v>
      </c>
      <c r="J118" s="23">
        <v>10.4</v>
      </c>
      <c r="K118" s="23">
        <v>3.1</v>
      </c>
      <c r="L118" s="23">
        <v>11.1</v>
      </c>
      <c r="M118" s="23">
        <v>0</v>
      </c>
      <c r="N118" s="29">
        <f t="shared" si="1"/>
        <v>87.22999999999999</v>
      </c>
      <c r="O118" s="49">
        <v>3.1</v>
      </c>
    </row>
    <row r="119" spans="1:15" ht="15.6" customHeight="1" x14ac:dyDescent="0.2">
      <c r="A119" s="50" t="s">
        <v>42</v>
      </c>
      <c r="B119" s="40" t="s">
        <v>99</v>
      </c>
      <c r="C119" s="51" t="s">
        <v>102</v>
      </c>
      <c r="D119" s="51">
        <v>634</v>
      </c>
      <c r="E119" s="51" t="s">
        <v>59</v>
      </c>
      <c r="F119" s="51" t="s">
        <v>2</v>
      </c>
      <c r="G119" s="24">
        <v>75.5</v>
      </c>
      <c r="H119" s="24">
        <v>10.1</v>
      </c>
      <c r="I119" s="24">
        <v>0.16</v>
      </c>
      <c r="J119" s="24">
        <v>4.4000000000000004</v>
      </c>
      <c r="K119" s="24">
        <v>4.3</v>
      </c>
      <c r="L119" s="24">
        <v>0</v>
      </c>
      <c r="M119" s="24">
        <v>0</v>
      </c>
      <c r="N119" s="30">
        <f t="shared" si="1"/>
        <v>94.46</v>
      </c>
      <c r="O119" s="53">
        <v>4.3</v>
      </c>
    </row>
    <row r="120" spans="1:15" ht="15.6" customHeight="1" x14ac:dyDescent="0.2">
      <c r="A120" s="50" t="s">
        <v>42</v>
      </c>
      <c r="B120" s="40" t="s">
        <v>99</v>
      </c>
      <c r="C120" s="51" t="s">
        <v>102</v>
      </c>
      <c r="D120" s="51">
        <v>563</v>
      </c>
      <c r="E120" s="51" t="s">
        <v>52</v>
      </c>
      <c r="F120" s="51" t="s">
        <v>2</v>
      </c>
      <c r="G120" s="24">
        <v>74.900000000000006</v>
      </c>
      <c r="H120" s="24">
        <v>9.6</v>
      </c>
      <c r="I120" s="24">
        <v>0.21</v>
      </c>
      <c r="J120" s="24">
        <v>2.7</v>
      </c>
      <c r="K120" s="24">
        <v>3.1</v>
      </c>
      <c r="L120" s="24">
        <v>4.3</v>
      </c>
      <c r="M120" s="24">
        <v>0</v>
      </c>
      <c r="N120" s="30">
        <f t="shared" si="1"/>
        <v>94.809999999999988</v>
      </c>
      <c r="O120" s="53">
        <v>3.1</v>
      </c>
    </row>
    <row r="121" spans="1:15" ht="15.6" customHeight="1" x14ac:dyDescent="0.2">
      <c r="A121" s="50" t="s">
        <v>42</v>
      </c>
      <c r="B121" s="40" t="s">
        <v>99</v>
      </c>
      <c r="C121" s="51" t="s">
        <v>102</v>
      </c>
      <c r="D121" s="51" t="s">
        <v>62</v>
      </c>
      <c r="E121" s="51" t="s">
        <v>59</v>
      </c>
      <c r="F121" s="51" t="s">
        <v>2</v>
      </c>
      <c r="G121" s="24">
        <v>83</v>
      </c>
      <c r="H121" s="24">
        <v>6.3</v>
      </c>
      <c r="I121" s="24">
        <v>0.12</v>
      </c>
      <c r="J121" s="24">
        <v>2.1</v>
      </c>
      <c r="K121" s="24">
        <v>3.3</v>
      </c>
      <c r="L121" s="24">
        <v>0</v>
      </c>
      <c r="M121" s="24">
        <v>0</v>
      </c>
      <c r="N121" s="30">
        <f t="shared" si="1"/>
        <v>94.82</v>
      </c>
      <c r="O121" s="53">
        <v>3.3</v>
      </c>
    </row>
    <row r="122" spans="1:15" ht="15.6" customHeight="1" x14ac:dyDescent="0.2">
      <c r="A122" s="50" t="s">
        <v>42</v>
      </c>
      <c r="B122" s="40" t="s">
        <v>99</v>
      </c>
      <c r="C122" s="51" t="s">
        <v>102</v>
      </c>
      <c r="D122" s="51" t="s">
        <v>57</v>
      </c>
      <c r="E122" s="51" t="s">
        <v>52</v>
      </c>
      <c r="F122" s="51" t="s">
        <v>2</v>
      </c>
      <c r="G122" s="24">
        <v>51.2</v>
      </c>
      <c r="H122" s="24">
        <v>6.8</v>
      </c>
      <c r="I122" s="24">
        <v>0.78</v>
      </c>
      <c r="J122" s="24">
        <v>15</v>
      </c>
      <c r="K122" s="24">
        <v>5</v>
      </c>
      <c r="L122" s="24">
        <v>16.100000000000001</v>
      </c>
      <c r="M122" s="24">
        <v>0</v>
      </c>
      <c r="N122" s="30">
        <f t="shared" si="1"/>
        <v>94.88</v>
      </c>
      <c r="O122" s="53">
        <v>5</v>
      </c>
    </row>
    <row r="123" spans="1:15" ht="15.6" customHeight="1" x14ac:dyDescent="0.2">
      <c r="A123" s="50" t="s">
        <v>42</v>
      </c>
      <c r="B123" s="40" t="s">
        <v>99</v>
      </c>
      <c r="C123" s="51" t="s">
        <v>102</v>
      </c>
      <c r="D123" s="51">
        <v>681</v>
      </c>
      <c r="E123" s="51" t="s">
        <v>120</v>
      </c>
      <c r="F123" s="51" t="s">
        <v>2</v>
      </c>
      <c r="G123" s="24">
        <v>89.1</v>
      </c>
      <c r="H123" s="24">
        <v>0.8</v>
      </c>
      <c r="I123" s="24">
        <v>0</v>
      </c>
      <c r="J123" s="24">
        <v>2.7</v>
      </c>
      <c r="K123" s="24">
        <v>1.6</v>
      </c>
      <c r="L123" s="24">
        <v>0.7</v>
      </c>
      <c r="M123" s="24">
        <v>0</v>
      </c>
      <c r="N123" s="30">
        <f t="shared" si="1"/>
        <v>94.899999999999991</v>
      </c>
      <c r="O123" s="53">
        <v>1.6</v>
      </c>
    </row>
    <row r="124" spans="1:15" ht="15.6" customHeight="1" x14ac:dyDescent="0.2">
      <c r="A124" s="50" t="s">
        <v>42</v>
      </c>
      <c r="B124" s="40" t="s">
        <v>99</v>
      </c>
      <c r="C124" s="51" t="s">
        <v>102</v>
      </c>
      <c r="D124" s="51">
        <v>596</v>
      </c>
      <c r="E124" s="52" t="s">
        <v>120</v>
      </c>
      <c r="F124" s="51" t="s">
        <v>2</v>
      </c>
      <c r="G124" s="24">
        <v>59.5</v>
      </c>
      <c r="H124" s="24">
        <v>15.1</v>
      </c>
      <c r="I124" s="24">
        <v>0</v>
      </c>
      <c r="J124" s="24">
        <v>15</v>
      </c>
      <c r="K124" s="24">
        <v>4.4000000000000004</v>
      </c>
      <c r="L124" s="24">
        <v>0.9</v>
      </c>
      <c r="M124" s="24">
        <v>0</v>
      </c>
      <c r="N124" s="30">
        <f t="shared" si="1"/>
        <v>94.9</v>
      </c>
      <c r="O124" s="53">
        <v>4.4000000000000004</v>
      </c>
    </row>
    <row r="125" spans="1:15" ht="15.6" customHeight="1" x14ac:dyDescent="0.2">
      <c r="A125" s="50" t="s">
        <v>42</v>
      </c>
      <c r="B125" s="40" t="s">
        <v>99</v>
      </c>
      <c r="C125" s="51" t="s">
        <v>102</v>
      </c>
      <c r="D125" s="51" t="s">
        <v>53</v>
      </c>
      <c r="E125" s="51" t="s">
        <v>52</v>
      </c>
      <c r="F125" s="51" t="s">
        <v>2</v>
      </c>
      <c r="G125" s="24">
        <v>75.400000000000006</v>
      </c>
      <c r="H125" s="24">
        <v>4.8</v>
      </c>
      <c r="I125" s="24">
        <v>0.21</v>
      </c>
      <c r="J125" s="24">
        <v>2.5</v>
      </c>
      <c r="K125" s="24">
        <v>8.6999999999999993</v>
      </c>
      <c r="L125" s="24">
        <v>3.3</v>
      </c>
      <c r="M125" s="24">
        <v>0</v>
      </c>
      <c r="N125" s="30">
        <f t="shared" si="1"/>
        <v>94.91</v>
      </c>
      <c r="O125" s="53">
        <v>8.6999999999999993</v>
      </c>
    </row>
    <row r="126" spans="1:15" ht="15.6" customHeight="1" x14ac:dyDescent="0.2">
      <c r="A126" s="50" t="s">
        <v>42</v>
      </c>
      <c r="B126" s="40" t="s">
        <v>99</v>
      </c>
      <c r="C126" s="51" t="s">
        <v>102</v>
      </c>
      <c r="D126" s="51" t="s">
        <v>65</v>
      </c>
      <c r="E126" s="51" t="s">
        <v>124</v>
      </c>
      <c r="F126" s="51" t="s">
        <v>2</v>
      </c>
      <c r="G126" s="24">
        <v>64</v>
      </c>
      <c r="H126" s="24">
        <v>6.7</v>
      </c>
      <c r="I126" s="24">
        <v>0.51</v>
      </c>
      <c r="J126" s="24">
        <v>8.8000000000000007</v>
      </c>
      <c r="K126" s="24">
        <v>9.1</v>
      </c>
      <c r="L126" s="24">
        <v>5.8</v>
      </c>
      <c r="M126" s="24">
        <v>0</v>
      </c>
      <c r="N126" s="30">
        <f t="shared" si="1"/>
        <v>94.91</v>
      </c>
      <c r="O126" s="53">
        <v>9.1</v>
      </c>
    </row>
    <row r="127" spans="1:15" ht="15.6" customHeight="1" x14ac:dyDescent="0.2">
      <c r="A127" s="50" t="s">
        <v>42</v>
      </c>
      <c r="B127" s="40" t="s">
        <v>99</v>
      </c>
      <c r="C127" s="51" t="s">
        <v>102</v>
      </c>
      <c r="D127" s="51">
        <v>613</v>
      </c>
      <c r="E127" s="51" t="s">
        <v>59</v>
      </c>
      <c r="F127" s="51" t="s">
        <v>2</v>
      </c>
      <c r="G127" s="24">
        <v>74.8</v>
      </c>
      <c r="H127" s="24">
        <v>11.4</v>
      </c>
      <c r="I127" s="24">
        <v>0.13</v>
      </c>
      <c r="J127" s="24">
        <v>1.5</v>
      </c>
      <c r="K127" s="24">
        <v>7.1</v>
      </c>
      <c r="L127" s="24">
        <v>0</v>
      </c>
      <c r="M127" s="24">
        <v>0</v>
      </c>
      <c r="N127" s="30">
        <f t="shared" si="1"/>
        <v>94.929999999999993</v>
      </c>
      <c r="O127" s="53">
        <v>7.1</v>
      </c>
    </row>
    <row r="128" spans="1:15" ht="15.6" customHeight="1" x14ac:dyDescent="0.2">
      <c r="A128" s="50" t="s">
        <v>42</v>
      </c>
      <c r="B128" s="40" t="s">
        <v>99</v>
      </c>
      <c r="C128" s="51" t="s">
        <v>102</v>
      </c>
      <c r="D128" s="51" t="s">
        <v>51</v>
      </c>
      <c r="E128" s="52" t="s">
        <v>123</v>
      </c>
      <c r="F128" s="51" t="s">
        <v>2</v>
      </c>
      <c r="G128" s="24">
        <v>65.7</v>
      </c>
      <c r="H128" s="24">
        <v>9.9499999999999993</v>
      </c>
      <c r="I128" s="24">
        <v>0.28999999999999998</v>
      </c>
      <c r="J128" s="24">
        <v>4.8</v>
      </c>
      <c r="K128" s="24">
        <v>14.2</v>
      </c>
      <c r="L128" s="24">
        <v>0</v>
      </c>
      <c r="M128" s="24">
        <v>0</v>
      </c>
      <c r="N128" s="30">
        <f t="shared" si="1"/>
        <v>94.940000000000012</v>
      </c>
      <c r="O128" s="53">
        <v>14.2</v>
      </c>
    </row>
    <row r="129" spans="1:15" ht="15.6" customHeight="1" x14ac:dyDescent="0.2">
      <c r="A129" s="50" t="s">
        <v>42</v>
      </c>
      <c r="B129" s="40" t="s">
        <v>99</v>
      </c>
      <c r="C129" s="51" t="s">
        <v>102</v>
      </c>
      <c r="D129" s="51" t="s">
        <v>60</v>
      </c>
      <c r="E129" s="52" t="s">
        <v>120</v>
      </c>
      <c r="F129" s="51" t="s">
        <v>2</v>
      </c>
      <c r="G129" s="24">
        <v>75.3</v>
      </c>
      <c r="H129" s="24">
        <v>10.7</v>
      </c>
      <c r="I129" s="24">
        <v>0.15</v>
      </c>
      <c r="J129" s="24">
        <v>4.8</v>
      </c>
      <c r="K129" s="24">
        <v>4</v>
      </c>
      <c r="L129" s="24">
        <v>0</v>
      </c>
      <c r="M129" s="24">
        <v>0</v>
      </c>
      <c r="N129" s="30">
        <f t="shared" si="1"/>
        <v>94.95</v>
      </c>
      <c r="O129" s="53">
        <v>4</v>
      </c>
    </row>
    <row r="130" spans="1:15" ht="15.6" customHeight="1" x14ac:dyDescent="0.2">
      <c r="A130" s="50" t="s">
        <v>42</v>
      </c>
      <c r="B130" s="40" t="s">
        <v>99</v>
      </c>
      <c r="C130" s="51" t="s">
        <v>102</v>
      </c>
      <c r="D130" s="51">
        <v>561</v>
      </c>
      <c r="E130" s="52" t="s">
        <v>123</v>
      </c>
      <c r="F130" s="51" t="s">
        <v>2</v>
      </c>
      <c r="G130" s="24">
        <v>64.2</v>
      </c>
      <c r="H130" s="24">
        <v>9.8000000000000007</v>
      </c>
      <c r="I130" s="24">
        <v>0.16</v>
      </c>
      <c r="J130" s="24">
        <v>2.6</v>
      </c>
      <c r="K130" s="24">
        <v>18.2</v>
      </c>
      <c r="L130" s="24">
        <v>0</v>
      </c>
      <c r="M130" s="24">
        <v>0</v>
      </c>
      <c r="N130" s="30">
        <f t="shared" ref="N130:N187" si="2">SUM(G130:M130)</f>
        <v>94.96</v>
      </c>
      <c r="O130" s="53">
        <v>18.2</v>
      </c>
    </row>
    <row r="131" spans="1:15" ht="15.6" customHeight="1" x14ac:dyDescent="0.2">
      <c r="A131" s="50" t="s">
        <v>42</v>
      </c>
      <c r="B131" s="40" t="s">
        <v>99</v>
      </c>
      <c r="C131" s="51" t="s">
        <v>102</v>
      </c>
      <c r="D131" s="51">
        <v>642</v>
      </c>
      <c r="E131" s="51" t="s">
        <v>124</v>
      </c>
      <c r="F131" s="51" t="s">
        <v>2</v>
      </c>
      <c r="G131" s="24">
        <v>68.2</v>
      </c>
      <c r="H131" s="24">
        <v>9.8000000000000007</v>
      </c>
      <c r="I131" s="24">
        <v>0.26</v>
      </c>
      <c r="J131" s="24">
        <v>4.7</v>
      </c>
      <c r="K131" s="24">
        <v>10.199999999999999</v>
      </c>
      <c r="L131" s="24">
        <v>1.8</v>
      </c>
      <c r="M131" s="24">
        <v>0</v>
      </c>
      <c r="N131" s="30">
        <f t="shared" si="2"/>
        <v>94.960000000000008</v>
      </c>
      <c r="O131" s="53">
        <v>10.199999999999999</v>
      </c>
    </row>
    <row r="132" spans="1:15" ht="15.6" customHeight="1" x14ac:dyDescent="0.2">
      <c r="A132" s="50" t="s">
        <v>42</v>
      </c>
      <c r="B132" s="40" t="s">
        <v>99</v>
      </c>
      <c r="C132" s="51" t="s">
        <v>102</v>
      </c>
      <c r="D132" s="51">
        <v>562</v>
      </c>
      <c r="E132" s="52" t="s">
        <v>123</v>
      </c>
      <c r="F132" s="51" t="s">
        <v>2</v>
      </c>
      <c r="G132" s="24">
        <v>69.5</v>
      </c>
      <c r="H132" s="24">
        <v>4.4000000000000004</v>
      </c>
      <c r="I132" s="24">
        <v>0.47</v>
      </c>
      <c r="J132" s="24">
        <v>7.7</v>
      </c>
      <c r="K132" s="24">
        <v>12.9</v>
      </c>
      <c r="L132" s="24">
        <v>0</v>
      </c>
      <c r="M132" s="24">
        <v>0</v>
      </c>
      <c r="N132" s="30">
        <f t="shared" si="2"/>
        <v>94.970000000000013</v>
      </c>
      <c r="O132" s="53">
        <v>12.9</v>
      </c>
    </row>
    <row r="133" spans="1:15" ht="15.6" customHeight="1" x14ac:dyDescent="0.2">
      <c r="A133" s="50" t="s">
        <v>42</v>
      </c>
      <c r="B133" s="40" t="s">
        <v>99</v>
      </c>
      <c r="C133" s="51" t="s">
        <v>102</v>
      </c>
      <c r="D133" s="51">
        <v>603</v>
      </c>
      <c r="E133" s="52" t="s">
        <v>120</v>
      </c>
      <c r="F133" s="51" t="s">
        <v>2</v>
      </c>
      <c r="G133" s="24">
        <v>76.5</v>
      </c>
      <c r="H133" s="24">
        <v>9.9</v>
      </c>
      <c r="I133" s="24">
        <v>0.18</v>
      </c>
      <c r="J133" s="24">
        <v>3.9</v>
      </c>
      <c r="K133" s="24">
        <v>4.5</v>
      </c>
      <c r="L133" s="24">
        <v>0</v>
      </c>
      <c r="M133" s="24">
        <v>0</v>
      </c>
      <c r="N133" s="30">
        <f t="shared" si="2"/>
        <v>94.980000000000018</v>
      </c>
      <c r="O133" s="53">
        <v>4.5</v>
      </c>
    </row>
    <row r="134" spans="1:15" ht="15.6" customHeight="1" x14ac:dyDescent="0.2">
      <c r="A134" s="50" t="s">
        <v>42</v>
      </c>
      <c r="B134" s="40" t="s">
        <v>99</v>
      </c>
      <c r="C134" s="51" t="s">
        <v>102</v>
      </c>
      <c r="D134" s="51" t="s">
        <v>54</v>
      </c>
      <c r="E134" s="51" t="s">
        <v>52</v>
      </c>
      <c r="F134" s="51" t="s">
        <v>2</v>
      </c>
      <c r="G134" s="24">
        <v>63.7</v>
      </c>
      <c r="H134" s="24">
        <v>11.2</v>
      </c>
      <c r="I134" s="24">
        <v>0.28999999999999998</v>
      </c>
      <c r="J134" s="24">
        <v>4.5</v>
      </c>
      <c r="K134" s="24">
        <v>13.6</v>
      </c>
      <c r="L134" s="24">
        <v>1.7</v>
      </c>
      <c r="M134" s="24">
        <v>0</v>
      </c>
      <c r="N134" s="30">
        <f t="shared" si="2"/>
        <v>94.990000000000009</v>
      </c>
      <c r="O134" s="53">
        <v>13.6</v>
      </c>
    </row>
    <row r="135" spans="1:15" ht="15.6" customHeight="1" x14ac:dyDescent="0.2">
      <c r="A135" s="50" t="s">
        <v>42</v>
      </c>
      <c r="B135" s="40" t="s">
        <v>99</v>
      </c>
      <c r="C135" s="51" t="s">
        <v>102</v>
      </c>
      <c r="D135" s="51" t="s">
        <v>61</v>
      </c>
      <c r="E135" s="52" t="s">
        <v>120</v>
      </c>
      <c r="F135" s="51" t="s">
        <v>2</v>
      </c>
      <c r="G135" s="24">
        <v>48.2</v>
      </c>
      <c r="H135" s="24">
        <v>12.2</v>
      </c>
      <c r="I135" s="24">
        <v>0.11</v>
      </c>
      <c r="J135" s="24">
        <v>3.4</v>
      </c>
      <c r="K135" s="24">
        <v>30.3</v>
      </c>
      <c r="L135" s="24">
        <v>0.8</v>
      </c>
      <c r="M135" s="24">
        <v>0</v>
      </c>
      <c r="N135" s="30">
        <f t="shared" si="2"/>
        <v>95.01</v>
      </c>
      <c r="O135" s="53">
        <v>30.3</v>
      </c>
    </row>
    <row r="136" spans="1:15" ht="15.6" customHeight="1" x14ac:dyDescent="0.2">
      <c r="A136" s="50" t="s">
        <v>42</v>
      </c>
      <c r="B136" s="40" t="s">
        <v>99</v>
      </c>
      <c r="C136" s="51" t="s">
        <v>102</v>
      </c>
      <c r="D136" s="51" t="s">
        <v>55</v>
      </c>
      <c r="E136" s="51" t="s">
        <v>52</v>
      </c>
      <c r="F136" s="51" t="s">
        <v>2</v>
      </c>
      <c r="G136" s="24">
        <v>52.2</v>
      </c>
      <c r="H136" s="24">
        <v>6.1</v>
      </c>
      <c r="I136" s="24">
        <v>0.22</v>
      </c>
      <c r="J136" s="24">
        <v>4.2</v>
      </c>
      <c r="K136" s="24">
        <v>13.1</v>
      </c>
      <c r="L136" s="24">
        <v>19.2</v>
      </c>
      <c r="M136" s="24">
        <v>0</v>
      </c>
      <c r="N136" s="30">
        <f t="shared" si="2"/>
        <v>95.02000000000001</v>
      </c>
      <c r="O136" s="53">
        <v>13.1</v>
      </c>
    </row>
    <row r="137" spans="1:15" ht="15.6" customHeight="1" x14ac:dyDescent="0.2">
      <c r="A137" s="50" t="s">
        <v>42</v>
      </c>
      <c r="B137" s="40" t="s">
        <v>99</v>
      </c>
      <c r="C137" s="51" t="s">
        <v>102</v>
      </c>
      <c r="D137" s="51">
        <v>601</v>
      </c>
      <c r="E137" s="52" t="s">
        <v>120</v>
      </c>
      <c r="F137" s="51" t="s">
        <v>2</v>
      </c>
      <c r="G137" s="24">
        <v>75.599999999999994</v>
      </c>
      <c r="H137" s="24">
        <v>4.0999999999999996</v>
      </c>
      <c r="I137" s="24">
        <v>0.3</v>
      </c>
      <c r="J137" s="24">
        <v>9.8000000000000007</v>
      </c>
      <c r="K137" s="24">
        <v>8.1999999999999993</v>
      </c>
      <c r="L137" s="24">
        <v>0</v>
      </c>
      <c r="M137" s="24">
        <v>0</v>
      </c>
      <c r="N137" s="30">
        <f t="shared" si="2"/>
        <v>97.999999999999986</v>
      </c>
      <c r="O137" s="53">
        <v>8.1999999999999993</v>
      </c>
    </row>
    <row r="138" spans="1:15" ht="15.6" customHeight="1" x14ac:dyDescent="0.2">
      <c r="A138" s="50" t="s">
        <v>42</v>
      </c>
      <c r="B138" s="40" t="s">
        <v>99</v>
      </c>
      <c r="C138" s="51" t="s">
        <v>102</v>
      </c>
      <c r="D138" s="51" t="s">
        <v>63</v>
      </c>
      <c r="E138" s="51" t="s">
        <v>59</v>
      </c>
      <c r="F138" s="51" t="s">
        <v>32</v>
      </c>
      <c r="G138" s="24">
        <v>73.400000000000006</v>
      </c>
      <c r="H138" s="24">
        <v>18.899999999999999</v>
      </c>
      <c r="I138" s="24">
        <v>0.8</v>
      </c>
      <c r="J138" s="24">
        <v>0</v>
      </c>
      <c r="K138" s="24">
        <v>5.7</v>
      </c>
      <c r="L138" s="24">
        <v>0.9</v>
      </c>
      <c r="M138" s="24">
        <v>0</v>
      </c>
      <c r="N138" s="30">
        <f t="shared" si="2"/>
        <v>99.700000000000017</v>
      </c>
      <c r="O138" s="53">
        <v>5.7</v>
      </c>
    </row>
    <row r="139" spans="1:15" ht="15.6" customHeight="1" x14ac:dyDescent="0.2">
      <c r="A139" s="50" t="s">
        <v>42</v>
      </c>
      <c r="B139" s="40" t="s">
        <v>99</v>
      </c>
      <c r="C139" s="51" t="s">
        <v>102</v>
      </c>
      <c r="D139" s="51" t="s">
        <v>58</v>
      </c>
      <c r="E139" s="52" t="s">
        <v>120</v>
      </c>
      <c r="F139" s="51" t="s">
        <v>9</v>
      </c>
      <c r="G139" s="24">
        <v>76</v>
      </c>
      <c r="H139" s="24">
        <v>6</v>
      </c>
      <c r="I139" s="24">
        <v>0</v>
      </c>
      <c r="J139" s="24">
        <v>0</v>
      </c>
      <c r="K139" s="24">
        <v>18</v>
      </c>
      <c r="L139" s="24">
        <v>0</v>
      </c>
      <c r="M139" s="24">
        <v>0</v>
      </c>
      <c r="N139" s="30">
        <f t="shared" si="2"/>
        <v>100</v>
      </c>
      <c r="O139" s="53">
        <v>18</v>
      </c>
    </row>
    <row r="140" spans="1:15" ht="15.6" customHeight="1" x14ac:dyDescent="0.2">
      <c r="A140" s="50" t="s">
        <v>42</v>
      </c>
      <c r="B140" s="40" t="s">
        <v>99</v>
      </c>
      <c r="C140" s="51" t="s">
        <v>102</v>
      </c>
      <c r="D140" s="51">
        <v>636</v>
      </c>
      <c r="E140" s="51" t="s">
        <v>59</v>
      </c>
      <c r="F140" s="51" t="s">
        <v>9</v>
      </c>
      <c r="G140" s="24">
        <v>84</v>
      </c>
      <c r="H140" s="24">
        <v>12</v>
      </c>
      <c r="I140" s="24">
        <v>0</v>
      </c>
      <c r="J140" s="24">
        <v>0</v>
      </c>
      <c r="K140" s="24">
        <v>3</v>
      </c>
      <c r="L140" s="24">
        <v>0</v>
      </c>
      <c r="M140" s="24">
        <v>1</v>
      </c>
      <c r="N140" s="30">
        <f t="shared" si="2"/>
        <v>100</v>
      </c>
      <c r="O140" s="53">
        <v>3</v>
      </c>
    </row>
    <row r="141" spans="1:15" ht="15.6" customHeight="1" x14ac:dyDescent="0.2">
      <c r="A141" s="50" t="s">
        <v>42</v>
      </c>
      <c r="B141" s="40" t="s">
        <v>99</v>
      </c>
      <c r="C141" s="51" t="s">
        <v>102</v>
      </c>
      <c r="D141" s="51">
        <v>640</v>
      </c>
      <c r="E141" s="51" t="s">
        <v>59</v>
      </c>
      <c r="F141" s="51" t="s">
        <v>32</v>
      </c>
      <c r="G141" s="24">
        <v>75.7</v>
      </c>
      <c r="H141" s="24">
        <v>12.8</v>
      </c>
      <c r="I141" s="24">
        <v>0.8</v>
      </c>
      <c r="J141" s="24">
        <v>0</v>
      </c>
      <c r="K141" s="24">
        <v>8.8000000000000007</v>
      </c>
      <c r="L141" s="24">
        <v>1.9</v>
      </c>
      <c r="M141" s="24">
        <v>0</v>
      </c>
      <c r="N141" s="30">
        <f t="shared" si="2"/>
        <v>100</v>
      </c>
      <c r="O141" s="53">
        <v>8.8000000000000007</v>
      </c>
    </row>
    <row r="142" spans="1:15" ht="15.6" customHeight="1" x14ac:dyDescent="0.2">
      <c r="A142" s="50" t="s">
        <v>42</v>
      </c>
      <c r="B142" s="40" t="s">
        <v>99</v>
      </c>
      <c r="C142" s="51" t="s">
        <v>102</v>
      </c>
      <c r="D142" s="51">
        <v>641</v>
      </c>
      <c r="E142" s="51" t="s">
        <v>59</v>
      </c>
      <c r="F142" s="51" t="s">
        <v>32</v>
      </c>
      <c r="G142" s="24">
        <v>74</v>
      </c>
      <c r="H142" s="24">
        <v>13.8</v>
      </c>
      <c r="I142" s="24">
        <v>0.8</v>
      </c>
      <c r="J142" s="24">
        <v>0</v>
      </c>
      <c r="K142" s="24">
        <v>8.6999999999999993</v>
      </c>
      <c r="L142" s="24">
        <v>2.7</v>
      </c>
      <c r="M142" s="24">
        <v>0</v>
      </c>
      <c r="N142" s="30">
        <f t="shared" si="2"/>
        <v>100</v>
      </c>
      <c r="O142" s="53">
        <v>8.6999999999999993</v>
      </c>
    </row>
    <row r="143" spans="1:15" ht="15.6" customHeight="1" x14ac:dyDescent="0.2">
      <c r="A143" s="55" t="s">
        <v>42</v>
      </c>
      <c r="B143" s="56" t="s">
        <v>99</v>
      </c>
      <c r="C143" s="57" t="s">
        <v>102</v>
      </c>
      <c r="D143" s="57" t="s">
        <v>64</v>
      </c>
      <c r="E143" s="57" t="s">
        <v>59</v>
      </c>
      <c r="F143" s="57" t="s">
        <v>32</v>
      </c>
      <c r="G143" s="26">
        <v>78.2</v>
      </c>
      <c r="H143" s="26">
        <v>5.8</v>
      </c>
      <c r="I143" s="26">
        <v>1.4</v>
      </c>
      <c r="J143" s="26">
        <v>1.4</v>
      </c>
      <c r="K143" s="26">
        <v>12.5</v>
      </c>
      <c r="L143" s="26">
        <v>0.7</v>
      </c>
      <c r="M143" s="26">
        <v>0</v>
      </c>
      <c r="N143" s="31">
        <f t="shared" si="2"/>
        <v>100.00000000000001</v>
      </c>
      <c r="O143" s="58">
        <v>12.5</v>
      </c>
    </row>
    <row r="144" spans="1:15" ht="15.6" customHeight="1" x14ac:dyDescent="0.2">
      <c r="A144" s="50" t="s">
        <v>42</v>
      </c>
      <c r="B144" s="40" t="s">
        <v>99</v>
      </c>
      <c r="C144" s="51" t="s">
        <v>103</v>
      </c>
      <c r="D144" s="51" t="s">
        <v>81</v>
      </c>
      <c r="E144" s="51" t="s">
        <v>120</v>
      </c>
      <c r="F144" s="51" t="s">
        <v>2</v>
      </c>
      <c r="G144" s="24">
        <v>55.7</v>
      </c>
      <c r="H144" s="24">
        <v>13.9</v>
      </c>
      <c r="I144" s="24">
        <v>0.16</v>
      </c>
      <c r="J144" s="24">
        <v>5.4</v>
      </c>
      <c r="K144" s="24">
        <v>19</v>
      </c>
      <c r="L144" s="24">
        <v>0.7</v>
      </c>
      <c r="M144" s="24">
        <v>0</v>
      </c>
      <c r="N144" s="30">
        <f t="shared" si="2"/>
        <v>94.860000000000014</v>
      </c>
      <c r="O144" s="53">
        <v>19</v>
      </c>
    </row>
    <row r="145" spans="1:15" ht="15.6" customHeight="1" x14ac:dyDescent="0.2">
      <c r="A145" s="50" t="s">
        <v>42</v>
      </c>
      <c r="B145" s="40" t="s">
        <v>99</v>
      </c>
      <c r="C145" s="51" t="s">
        <v>103</v>
      </c>
      <c r="D145" s="51" t="s">
        <v>78</v>
      </c>
      <c r="E145" s="51" t="s">
        <v>120</v>
      </c>
      <c r="F145" s="51" t="s">
        <v>2</v>
      </c>
      <c r="G145" s="24">
        <v>75.2</v>
      </c>
      <c r="H145" s="24">
        <v>10.199999999999999</v>
      </c>
      <c r="I145" s="24">
        <v>0.13</v>
      </c>
      <c r="J145" s="24">
        <v>3.6</v>
      </c>
      <c r="K145" s="24">
        <v>5.8</v>
      </c>
      <c r="L145" s="24">
        <v>0</v>
      </c>
      <c r="M145" s="24">
        <v>0</v>
      </c>
      <c r="N145" s="30">
        <f t="shared" si="2"/>
        <v>94.929999999999993</v>
      </c>
      <c r="O145" s="53">
        <v>5.8</v>
      </c>
    </row>
    <row r="146" spans="1:15" ht="15.6" customHeight="1" x14ac:dyDescent="0.2">
      <c r="A146" s="50" t="s">
        <v>108</v>
      </c>
      <c r="B146" s="40" t="s">
        <v>99</v>
      </c>
      <c r="C146" s="51" t="s">
        <v>103</v>
      </c>
      <c r="D146" s="51">
        <v>1473</v>
      </c>
      <c r="E146" s="52" t="s">
        <v>126</v>
      </c>
      <c r="F146" s="51" t="s">
        <v>2</v>
      </c>
      <c r="G146" s="24">
        <v>64.599999999999994</v>
      </c>
      <c r="H146" s="24">
        <v>13.5</v>
      </c>
      <c r="I146" s="24">
        <v>0.23</v>
      </c>
      <c r="J146" s="24">
        <v>6.4</v>
      </c>
      <c r="K146" s="24">
        <v>5.7</v>
      </c>
      <c r="L146" s="24">
        <v>4.5</v>
      </c>
      <c r="M146" s="24">
        <v>0</v>
      </c>
      <c r="N146" s="30">
        <f t="shared" si="2"/>
        <v>94.93</v>
      </c>
      <c r="O146" s="72">
        <v>5.7</v>
      </c>
    </row>
    <row r="147" spans="1:15" ht="15.6" customHeight="1" x14ac:dyDescent="0.2">
      <c r="A147" s="50" t="s">
        <v>42</v>
      </c>
      <c r="B147" s="40" t="s">
        <v>99</v>
      </c>
      <c r="C147" s="51" t="s">
        <v>103</v>
      </c>
      <c r="D147" s="51">
        <v>1363</v>
      </c>
      <c r="E147" s="51" t="s">
        <v>120</v>
      </c>
      <c r="F147" s="51" t="s">
        <v>2</v>
      </c>
      <c r="G147" s="24">
        <v>69.5</v>
      </c>
      <c r="H147" s="24">
        <v>8.1</v>
      </c>
      <c r="I147" s="24">
        <v>0</v>
      </c>
      <c r="J147" s="24">
        <v>14.8</v>
      </c>
      <c r="K147" s="24">
        <v>2.6</v>
      </c>
      <c r="L147" s="24">
        <v>0</v>
      </c>
      <c r="M147" s="24">
        <v>0</v>
      </c>
      <c r="N147" s="30">
        <f t="shared" si="2"/>
        <v>94.999999999999986</v>
      </c>
      <c r="O147" s="53">
        <v>2.6</v>
      </c>
    </row>
    <row r="148" spans="1:15" ht="15.6" customHeight="1" x14ac:dyDescent="0.2">
      <c r="A148" s="50" t="s">
        <v>42</v>
      </c>
      <c r="B148" s="40" t="s">
        <v>99</v>
      </c>
      <c r="C148" s="51" t="s">
        <v>103</v>
      </c>
      <c r="D148" s="51">
        <v>1357</v>
      </c>
      <c r="E148" s="51" t="s">
        <v>120</v>
      </c>
      <c r="F148" s="51" t="s">
        <v>2</v>
      </c>
      <c r="G148" s="24">
        <v>69.5</v>
      </c>
      <c r="H148" s="24">
        <v>14</v>
      </c>
      <c r="I148" s="24">
        <v>0</v>
      </c>
      <c r="J148" s="24">
        <v>2.8</v>
      </c>
      <c r="K148" s="24">
        <v>8.6999999999999993</v>
      </c>
      <c r="L148" s="24">
        <v>0</v>
      </c>
      <c r="M148" s="24">
        <v>0</v>
      </c>
      <c r="N148" s="30">
        <f t="shared" si="2"/>
        <v>95</v>
      </c>
      <c r="O148" s="53">
        <v>8.6999999999999993</v>
      </c>
    </row>
    <row r="149" spans="1:15" ht="15.6" customHeight="1" x14ac:dyDescent="0.2">
      <c r="A149" s="50" t="s">
        <v>108</v>
      </c>
      <c r="B149" s="40" t="s">
        <v>99</v>
      </c>
      <c r="C149" s="51" t="s">
        <v>103</v>
      </c>
      <c r="D149" s="51">
        <v>1484</v>
      </c>
      <c r="E149" s="52" t="s">
        <v>126</v>
      </c>
      <c r="F149" s="51" t="s">
        <v>2</v>
      </c>
      <c r="G149" s="24">
        <v>59.3</v>
      </c>
      <c r="H149" s="24">
        <v>11.2</v>
      </c>
      <c r="I149" s="24">
        <v>0</v>
      </c>
      <c r="J149" s="24">
        <v>21.6</v>
      </c>
      <c r="K149" s="24">
        <v>1.5</v>
      </c>
      <c r="L149" s="24">
        <v>1.4</v>
      </c>
      <c r="M149" s="24">
        <v>0</v>
      </c>
      <c r="N149" s="30">
        <f t="shared" si="2"/>
        <v>95</v>
      </c>
      <c r="O149" s="72">
        <v>1.5</v>
      </c>
    </row>
    <row r="150" spans="1:15" ht="15.6" customHeight="1" x14ac:dyDescent="0.2">
      <c r="A150" s="50" t="s">
        <v>108</v>
      </c>
      <c r="B150" s="40" t="s">
        <v>99</v>
      </c>
      <c r="C150" s="51" t="s">
        <v>103</v>
      </c>
      <c r="D150" s="51" t="s">
        <v>85</v>
      </c>
      <c r="E150" s="52" t="s">
        <v>126</v>
      </c>
      <c r="F150" s="51" t="s">
        <v>2</v>
      </c>
      <c r="G150" s="24">
        <v>72.099999999999994</v>
      </c>
      <c r="H150" s="24">
        <v>10.9</v>
      </c>
      <c r="I150" s="24">
        <v>0</v>
      </c>
      <c r="J150" s="24">
        <v>7.5</v>
      </c>
      <c r="K150" s="24">
        <v>1.4</v>
      </c>
      <c r="L150" s="24">
        <v>3.1</v>
      </c>
      <c r="M150" s="24">
        <v>0</v>
      </c>
      <c r="N150" s="30">
        <f t="shared" si="2"/>
        <v>95</v>
      </c>
      <c r="O150" s="72">
        <v>1.4</v>
      </c>
    </row>
    <row r="151" spans="1:15" ht="15.6" customHeight="1" x14ac:dyDescent="0.2">
      <c r="A151" s="50" t="s">
        <v>108</v>
      </c>
      <c r="B151" s="40" t="s">
        <v>99</v>
      </c>
      <c r="C151" s="51" t="s">
        <v>103</v>
      </c>
      <c r="D151" s="51">
        <v>1471</v>
      </c>
      <c r="E151" s="52" t="s">
        <v>126</v>
      </c>
      <c r="F151" s="51" t="s">
        <v>2</v>
      </c>
      <c r="G151" s="24">
        <v>67</v>
      </c>
      <c r="H151" s="24">
        <v>12.3</v>
      </c>
      <c r="I151" s="24">
        <v>0.11</v>
      </c>
      <c r="J151" s="24">
        <v>9.1999999999999993</v>
      </c>
      <c r="K151" s="24">
        <v>2.9</v>
      </c>
      <c r="L151" s="24">
        <v>3.5</v>
      </c>
      <c r="M151" s="24">
        <v>0</v>
      </c>
      <c r="N151" s="30">
        <f t="shared" si="2"/>
        <v>95.01</v>
      </c>
      <c r="O151" s="72">
        <v>2.9</v>
      </c>
    </row>
    <row r="152" spans="1:15" ht="15.6" customHeight="1" x14ac:dyDescent="0.2">
      <c r="A152" s="50" t="s">
        <v>108</v>
      </c>
      <c r="B152" s="40" t="s">
        <v>99</v>
      </c>
      <c r="C152" s="51" t="s">
        <v>103</v>
      </c>
      <c r="D152" s="51">
        <v>1470</v>
      </c>
      <c r="E152" s="52" t="s">
        <v>126</v>
      </c>
      <c r="F152" s="51" t="s">
        <v>2</v>
      </c>
      <c r="G152" s="24">
        <v>54.7</v>
      </c>
      <c r="H152" s="24">
        <v>8.5</v>
      </c>
      <c r="I152" s="24">
        <v>0.22</v>
      </c>
      <c r="J152" s="24">
        <v>16.899999999999999</v>
      </c>
      <c r="K152" s="24">
        <v>5.4</v>
      </c>
      <c r="L152" s="24">
        <v>9.3000000000000007</v>
      </c>
      <c r="M152" s="24">
        <v>0</v>
      </c>
      <c r="N152" s="30">
        <f t="shared" si="2"/>
        <v>95.02</v>
      </c>
      <c r="O152" s="72">
        <v>5.4</v>
      </c>
    </row>
    <row r="153" spans="1:15" ht="15.6" customHeight="1" x14ac:dyDescent="0.2">
      <c r="A153" s="50" t="s">
        <v>108</v>
      </c>
      <c r="B153" s="40" t="s">
        <v>99</v>
      </c>
      <c r="C153" s="51" t="s">
        <v>103</v>
      </c>
      <c r="D153" s="51" t="s">
        <v>84</v>
      </c>
      <c r="E153" s="52" t="s">
        <v>126</v>
      </c>
      <c r="F153" s="51" t="s">
        <v>2</v>
      </c>
      <c r="G153" s="24">
        <v>63.8</v>
      </c>
      <c r="H153" s="24">
        <v>13.4</v>
      </c>
      <c r="I153" s="24">
        <v>0.22</v>
      </c>
      <c r="J153" s="24">
        <v>7.6</v>
      </c>
      <c r="K153" s="24">
        <v>5.4</v>
      </c>
      <c r="L153" s="24">
        <v>4.5999999999999996</v>
      </c>
      <c r="M153" s="24">
        <v>0</v>
      </c>
      <c r="N153" s="30">
        <f t="shared" si="2"/>
        <v>95.02</v>
      </c>
      <c r="O153" s="72">
        <v>5.4</v>
      </c>
    </row>
    <row r="154" spans="1:15" ht="15.6" customHeight="1" x14ac:dyDescent="0.2">
      <c r="A154" s="50" t="s">
        <v>42</v>
      </c>
      <c r="B154" s="40" t="s">
        <v>99</v>
      </c>
      <c r="C154" s="51" t="s">
        <v>103</v>
      </c>
      <c r="D154" s="51" t="s">
        <v>83</v>
      </c>
      <c r="E154" s="51" t="s">
        <v>122</v>
      </c>
      <c r="F154" s="51" t="s">
        <v>2</v>
      </c>
      <c r="G154" s="24">
        <v>75.400000000000006</v>
      </c>
      <c r="H154" s="24">
        <v>13.2</v>
      </c>
      <c r="I154" s="24">
        <v>0.12</v>
      </c>
      <c r="J154" s="24">
        <v>3.7</v>
      </c>
      <c r="K154" s="24">
        <v>2.6</v>
      </c>
      <c r="L154" s="24">
        <v>0</v>
      </c>
      <c r="M154" s="24">
        <v>0</v>
      </c>
      <c r="N154" s="30">
        <f t="shared" si="2"/>
        <v>95.02000000000001</v>
      </c>
      <c r="O154" s="53">
        <v>2.6</v>
      </c>
    </row>
    <row r="155" spans="1:15" ht="15.6" customHeight="1" x14ac:dyDescent="0.2">
      <c r="A155" s="50" t="s">
        <v>108</v>
      </c>
      <c r="B155" s="40" t="s">
        <v>99</v>
      </c>
      <c r="C155" s="51" t="s">
        <v>103</v>
      </c>
      <c r="D155" s="51">
        <v>1472</v>
      </c>
      <c r="E155" s="52" t="s">
        <v>126</v>
      </c>
      <c r="F155" s="51" t="s">
        <v>2</v>
      </c>
      <c r="G155" s="24">
        <v>56.6</v>
      </c>
      <c r="H155" s="24">
        <v>12.4</v>
      </c>
      <c r="I155" s="24">
        <v>0.78</v>
      </c>
      <c r="J155" s="24">
        <v>4.9000000000000004</v>
      </c>
      <c r="K155" s="24">
        <v>19.5</v>
      </c>
      <c r="L155" s="24">
        <v>0.84</v>
      </c>
      <c r="M155" s="24">
        <v>0</v>
      </c>
      <c r="N155" s="30">
        <f t="shared" si="2"/>
        <v>95.02000000000001</v>
      </c>
      <c r="O155" s="72">
        <v>19.5</v>
      </c>
    </row>
    <row r="156" spans="1:15" ht="15.6" customHeight="1" x14ac:dyDescent="0.2">
      <c r="A156" s="50" t="s">
        <v>42</v>
      </c>
      <c r="B156" s="40" t="s">
        <v>99</v>
      </c>
      <c r="C156" s="51" t="s">
        <v>103</v>
      </c>
      <c r="D156" s="51">
        <v>1365</v>
      </c>
      <c r="E156" s="51" t="s">
        <v>120</v>
      </c>
      <c r="F156" s="51" t="s">
        <v>2</v>
      </c>
      <c r="G156" s="24">
        <v>54.3</v>
      </c>
      <c r="H156" s="24">
        <v>14.1</v>
      </c>
      <c r="I156" s="24">
        <v>0</v>
      </c>
      <c r="J156" s="24">
        <v>16.2</v>
      </c>
      <c r="K156" s="24">
        <v>9.9</v>
      </c>
      <c r="L156" s="24">
        <v>0.6</v>
      </c>
      <c r="M156" s="24">
        <v>0</v>
      </c>
      <c r="N156" s="30">
        <f t="shared" si="2"/>
        <v>95.1</v>
      </c>
      <c r="O156" s="53">
        <v>9.9</v>
      </c>
    </row>
    <row r="157" spans="1:15" ht="15.6" customHeight="1" x14ac:dyDescent="0.2">
      <c r="A157" s="50" t="s">
        <v>42</v>
      </c>
      <c r="B157" s="40" t="s">
        <v>99</v>
      </c>
      <c r="C157" s="51" t="s">
        <v>103</v>
      </c>
      <c r="D157" s="51">
        <v>1353</v>
      </c>
      <c r="E157" s="51" t="s">
        <v>120</v>
      </c>
      <c r="F157" s="51" t="s">
        <v>32</v>
      </c>
      <c r="G157" s="24">
        <v>69.5</v>
      </c>
      <c r="H157" s="24">
        <v>20.8</v>
      </c>
      <c r="I157" s="24">
        <v>1.5</v>
      </c>
      <c r="J157" s="24">
        <v>0</v>
      </c>
      <c r="K157" s="24">
        <v>2.5</v>
      </c>
      <c r="L157" s="24">
        <v>2.9</v>
      </c>
      <c r="M157" s="24">
        <v>0</v>
      </c>
      <c r="N157" s="30">
        <f t="shared" si="2"/>
        <v>97.2</v>
      </c>
      <c r="O157" s="53">
        <v>2.5</v>
      </c>
    </row>
    <row r="158" spans="1:15" ht="15.6" customHeight="1" x14ac:dyDescent="0.2">
      <c r="A158" s="50" t="s">
        <v>42</v>
      </c>
      <c r="B158" s="40" t="s">
        <v>99</v>
      </c>
      <c r="C158" s="51" t="s">
        <v>103</v>
      </c>
      <c r="D158" s="51">
        <v>1354</v>
      </c>
      <c r="E158" s="51" t="s">
        <v>120</v>
      </c>
      <c r="F158" s="51" t="s">
        <v>32</v>
      </c>
      <c r="G158" s="24">
        <v>71.099999999999994</v>
      </c>
      <c r="H158" s="24">
        <v>19.3</v>
      </c>
      <c r="I158" s="24">
        <v>1</v>
      </c>
      <c r="J158" s="24">
        <v>0</v>
      </c>
      <c r="K158" s="24">
        <v>4.8</v>
      </c>
      <c r="L158" s="24">
        <v>2.6</v>
      </c>
      <c r="M158" s="24">
        <v>0</v>
      </c>
      <c r="N158" s="30">
        <f t="shared" si="2"/>
        <v>98.799999999999983</v>
      </c>
      <c r="O158" s="53">
        <v>4.8</v>
      </c>
    </row>
    <row r="159" spans="1:15" ht="15.6" customHeight="1" x14ac:dyDescent="0.2">
      <c r="A159" s="50" t="s">
        <v>42</v>
      </c>
      <c r="B159" s="40" t="s">
        <v>99</v>
      </c>
      <c r="C159" s="51" t="s">
        <v>103</v>
      </c>
      <c r="D159" s="51" t="s">
        <v>69</v>
      </c>
      <c r="E159" s="51" t="s">
        <v>120</v>
      </c>
      <c r="F159" s="51" t="s">
        <v>9</v>
      </c>
      <c r="G159" s="24">
        <v>70</v>
      </c>
      <c r="H159" s="24">
        <v>5.4</v>
      </c>
      <c r="I159" s="24">
        <v>0</v>
      </c>
      <c r="J159" s="24">
        <v>0</v>
      </c>
      <c r="K159" s="24">
        <v>21</v>
      </c>
      <c r="L159" s="24">
        <v>0</v>
      </c>
      <c r="M159" s="24">
        <v>2.5</v>
      </c>
      <c r="N159" s="30">
        <f t="shared" si="2"/>
        <v>98.9</v>
      </c>
      <c r="O159" s="53">
        <v>21</v>
      </c>
    </row>
    <row r="160" spans="1:15" ht="15.6" customHeight="1" x14ac:dyDescent="0.2">
      <c r="A160" s="50" t="s">
        <v>42</v>
      </c>
      <c r="B160" s="40" t="s">
        <v>99</v>
      </c>
      <c r="C160" s="51" t="s">
        <v>103</v>
      </c>
      <c r="D160" s="51" t="s">
        <v>80</v>
      </c>
      <c r="E160" s="51" t="s">
        <v>120</v>
      </c>
      <c r="F160" s="51" t="s">
        <v>32</v>
      </c>
      <c r="G160" s="24">
        <v>70</v>
      </c>
      <c r="H160" s="24">
        <v>5.7</v>
      </c>
      <c r="I160" s="24">
        <v>3.8</v>
      </c>
      <c r="J160" s="24">
        <v>4.4000000000000004</v>
      </c>
      <c r="K160" s="24">
        <v>12.4</v>
      </c>
      <c r="L160" s="24">
        <v>3</v>
      </c>
      <c r="M160" s="24">
        <v>0</v>
      </c>
      <c r="N160" s="30">
        <f t="shared" si="2"/>
        <v>99.300000000000011</v>
      </c>
      <c r="O160" s="53">
        <v>12.4</v>
      </c>
    </row>
    <row r="161" spans="1:15" ht="15.6" customHeight="1" x14ac:dyDescent="0.2">
      <c r="A161" s="50" t="s">
        <v>42</v>
      </c>
      <c r="B161" s="40" t="s">
        <v>99</v>
      </c>
      <c r="C161" s="51" t="s">
        <v>103</v>
      </c>
      <c r="D161" s="51" t="s">
        <v>70</v>
      </c>
      <c r="E161" s="51" t="s">
        <v>120</v>
      </c>
      <c r="F161" s="51" t="s">
        <v>9</v>
      </c>
      <c r="G161" s="24">
        <v>65</v>
      </c>
      <c r="H161" s="24">
        <v>14.5</v>
      </c>
      <c r="I161" s="24">
        <v>0</v>
      </c>
      <c r="J161" s="24">
        <v>0</v>
      </c>
      <c r="K161" s="24">
        <v>18</v>
      </c>
      <c r="L161" s="24">
        <v>0</v>
      </c>
      <c r="M161" s="24">
        <v>2</v>
      </c>
      <c r="N161" s="30">
        <f t="shared" si="2"/>
        <v>99.5</v>
      </c>
      <c r="O161" s="53">
        <v>18</v>
      </c>
    </row>
    <row r="162" spans="1:15" ht="15.6" customHeight="1" x14ac:dyDescent="0.2">
      <c r="A162" s="50" t="s">
        <v>42</v>
      </c>
      <c r="B162" s="40" t="s">
        <v>99</v>
      </c>
      <c r="C162" s="51" t="s">
        <v>103</v>
      </c>
      <c r="D162" s="51" t="s">
        <v>75</v>
      </c>
      <c r="E162" s="51" t="s">
        <v>120</v>
      </c>
      <c r="F162" s="51" t="s">
        <v>32</v>
      </c>
      <c r="G162" s="24">
        <v>69.599999999999994</v>
      </c>
      <c r="H162" s="24">
        <v>7.3</v>
      </c>
      <c r="I162" s="24">
        <v>2.2999999999999998</v>
      </c>
      <c r="J162" s="24">
        <v>3.1</v>
      </c>
      <c r="K162" s="24">
        <v>11</v>
      </c>
      <c r="L162" s="24">
        <v>6.4</v>
      </c>
      <c r="M162" s="24">
        <v>0</v>
      </c>
      <c r="N162" s="30">
        <f t="shared" si="2"/>
        <v>99.699999999999989</v>
      </c>
      <c r="O162" s="53">
        <v>11</v>
      </c>
    </row>
    <row r="163" spans="1:15" ht="15.6" customHeight="1" x14ac:dyDescent="0.2">
      <c r="A163" s="50" t="s">
        <v>42</v>
      </c>
      <c r="B163" s="40" t="s">
        <v>99</v>
      </c>
      <c r="C163" s="51" t="s">
        <v>103</v>
      </c>
      <c r="D163" s="51">
        <v>1360</v>
      </c>
      <c r="E163" s="51" t="s">
        <v>120</v>
      </c>
      <c r="F163" s="51" t="s">
        <v>32</v>
      </c>
      <c r="G163" s="24">
        <v>73.5</v>
      </c>
      <c r="H163" s="24">
        <v>16.100000000000001</v>
      </c>
      <c r="I163" s="24">
        <v>1</v>
      </c>
      <c r="J163" s="24">
        <v>0</v>
      </c>
      <c r="K163" s="24">
        <v>7.3</v>
      </c>
      <c r="L163" s="24">
        <v>1.8</v>
      </c>
      <c r="M163" s="24">
        <v>0</v>
      </c>
      <c r="N163" s="30">
        <f t="shared" si="2"/>
        <v>99.699999999999989</v>
      </c>
      <c r="O163" s="53">
        <v>7.3</v>
      </c>
    </row>
    <row r="164" spans="1:15" ht="15.6" customHeight="1" x14ac:dyDescent="0.2">
      <c r="A164" s="50" t="s">
        <v>42</v>
      </c>
      <c r="B164" s="40" t="s">
        <v>99</v>
      </c>
      <c r="C164" s="51" t="s">
        <v>103</v>
      </c>
      <c r="D164" s="51" t="s">
        <v>82</v>
      </c>
      <c r="E164" s="51" t="s">
        <v>120</v>
      </c>
      <c r="F164" s="51" t="s">
        <v>32</v>
      </c>
      <c r="G164" s="24">
        <v>71.400000000000006</v>
      </c>
      <c r="H164" s="24">
        <v>16.7</v>
      </c>
      <c r="I164" s="24">
        <v>1</v>
      </c>
      <c r="J164" s="24">
        <v>0</v>
      </c>
      <c r="K164" s="24">
        <v>8.4</v>
      </c>
      <c r="L164" s="24">
        <v>2.2000000000000002</v>
      </c>
      <c r="M164" s="24">
        <v>0</v>
      </c>
      <c r="N164" s="30">
        <f t="shared" si="2"/>
        <v>99.700000000000017</v>
      </c>
      <c r="O164" s="53">
        <v>8.4</v>
      </c>
    </row>
    <row r="165" spans="1:15" ht="15.6" customHeight="1" x14ac:dyDescent="0.2">
      <c r="A165" s="50" t="s">
        <v>42</v>
      </c>
      <c r="B165" s="40" t="s">
        <v>99</v>
      </c>
      <c r="C165" s="51" t="s">
        <v>103</v>
      </c>
      <c r="D165" s="51">
        <v>1352</v>
      </c>
      <c r="E165" s="51" t="s">
        <v>120</v>
      </c>
      <c r="F165" s="51" t="s">
        <v>9</v>
      </c>
      <c r="G165" s="24">
        <v>81</v>
      </c>
      <c r="H165" s="24">
        <v>9.8000000000000007</v>
      </c>
      <c r="I165" s="24">
        <v>0</v>
      </c>
      <c r="J165" s="24">
        <v>0</v>
      </c>
      <c r="K165" s="24">
        <v>9</v>
      </c>
      <c r="L165" s="24">
        <v>0</v>
      </c>
      <c r="M165" s="24">
        <v>0</v>
      </c>
      <c r="N165" s="30">
        <f t="shared" si="2"/>
        <v>99.8</v>
      </c>
      <c r="O165" s="53">
        <v>9</v>
      </c>
    </row>
    <row r="166" spans="1:15" ht="15.6" customHeight="1" x14ac:dyDescent="0.2">
      <c r="A166" s="50" t="s">
        <v>42</v>
      </c>
      <c r="B166" s="40" t="s">
        <v>99</v>
      </c>
      <c r="C166" s="51" t="s">
        <v>103</v>
      </c>
      <c r="D166" s="51">
        <v>1356</v>
      </c>
      <c r="E166" s="51" t="s">
        <v>120</v>
      </c>
      <c r="F166" s="51" t="s">
        <v>32</v>
      </c>
      <c r="G166" s="24">
        <v>74.400000000000006</v>
      </c>
      <c r="H166" s="24">
        <v>11.7</v>
      </c>
      <c r="I166" s="24">
        <v>1.7</v>
      </c>
      <c r="J166" s="24">
        <v>0</v>
      </c>
      <c r="K166" s="24">
        <v>8</v>
      </c>
      <c r="L166" s="24">
        <v>4.0999999999999996</v>
      </c>
      <c r="M166" s="24">
        <v>0</v>
      </c>
      <c r="N166" s="30">
        <f t="shared" si="2"/>
        <v>99.9</v>
      </c>
      <c r="O166" s="53">
        <v>8</v>
      </c>
    </row>
    <row r="167" spans="1:15" ht="15.6" customHeight="1" x14ac:dyDescent="0.2">
      <c r="A167" s="50" t="s">
        <v>42</v>
      </c>
      <c r="B167" s="40" t="s">
        <v>99</v>
      </c>
      <c r="C167" s="51" t="s">
        <v>103</v>
      </c>
      <c r="D167" s="51">
        <v>1359</v>
      </c>
      <c r="E167" s="51" t="s">
        <v>120</v>
      </c>
      <c r="F167" s="51" t="s">
        <v>32</v>
      </c>
      <c r="G167" s="24">
        <v>71</v>
      </c>
      <c r="H167" s="24">
        <v>19.600000000000001</v>
      </c>
      <c r="I167" s="24">
        <v>0.8</v>
      </c>
      <c r="J167" s="24">
        <v>0</v>
      </c>
      <c r="K167" s="24">
        <v>8.6</v>
      </c>
      <c r="L167" s="24">
        <v>0</v>
      </c>
      <c r="M167" s="24">
        <v>0</v>
      </c>
      <c r="N167" s="30">
        <f t="shared" si="2"/>
        <v>99.999999999999986</v>
      </c>
      <c r="O167" s="53">
        <v>8.6</v>
      </c>
    </row>
    <row r="168" spans="1:15" ht="15.6" customHeight="1" x14ac:dyDescent="0.2">
      <c r="A168" s="50" t="s">
        <v>42</v>
      </c>
      <c r="B168" s="40" t="s">
        <v>99</v>
      </c>
      <c r="C168" s="51" t="s">
        <v>103</v>
      </c>
      <c r="D168" s="51">
        <v>1351</v>
      </c>
      <c r="E168" s="51" t="s">
        <v>120</v>
      </c>
      <c r="F168" s="51" t="s">
        <v>9</v>
      </c>
      <c r="G168" s="24">
        <v>57</v>
      </c>
      <c r="H168" s="24">
        <v>15</v>
      </c>
      <c r="I168" s="24">
        <v>0</v>
      </c>
      <c r="J168" s="24">
        <v>0</v>
      </c>
      <c r="K168" s="24">
        <v>25</v>
      </c>
      <c r="L168" s="24">
        <v>0</v>
      </c>
      <c r="M168" s="24">
        <v>3</v>
      </c>
      <c r="N168" s="30">
        <f t="shared" si="2"/>
        <v>100</v>
      </c>
      <c r="O168" s="53">
        <v>25</v>
      </c>
    </row>
    <row r="169" spans="1:15" ht="15.6" customHeight="1" x14ac:dyDescent="0.2">
      <c r="A169" s="50" t="s">
        <v>42</v>
      </c>
      <c r="B169" s="40" t="s">
        <v>99</v>
      </c>
      <c r="C169" s="51" t="s">
        <v>103</v>
      </c>
      <c r="D169" s="51" t="s">
        <v>71</v>
      </c>
      <c r="E169" s="51" t="s">
        <v>120</v>
      </c>
      <c r="F169" s="51" t="s">
        <v>9</v>
      </c>
      <c r="G169" s="24">
        <v>74</v>
      </c>
      <c r="H169" s="24">
        <v>12</v>
      </c>
      <c r="I169" s="24">
        <v>0</v>
      </c>
      <c r="J169" s="24">
        <v>0</v>
      </c>
      <c r="K169" s="24">
        <v>12</v>
      </c>
      <c r="L169" s="24">
        <v>0</v>
      </c>
      <c r="M169" s="24">
        <v>2</v>
      </c>
      <c r="N169" s="30">
        <f t="shared" si="2"/>
        <v>100</v>
      </c>
      <c r="O169" s="53">
        <v>12</v>
      </c>
    </row>
    <row r="170" spans="1:15" ht="15.6" customHeight="1" x14ac:dyDescent="0.2">
      <c r="A170" s="50" t="s">
        <v>42</v>
      </c>
      <c r="B170" s="40" t="s">
        <v>99</v>
      </c>
      <c r="C170" s="51" t="s">
        <v>103</v>
      </c>
      <c r="D170" s="51" t="s">
        <v>72</v>
      </c>
      <c r="E170" s="51" t="s">
        <v>120</v>
      </c>
      <c r="F170" s="51" t="s">
        <v>9</v>
      </c>
      <c r="G170" s="24">
        <v>86.6</v>
      </c>
      <c r="H170" s="24">
        <v>13</v>
      </c>
      <c r="I170" s="24">
        <v>0</v>
      </c>
      <c r="J170" s="24">
        <v>0</v>
      </c>
      <c r="K170" s="25">
        <v>0.4</v>
      </c>
      <c r="L170" s="24">
        <v>0</v>
      </c>
      <c r="M170" s="24">
        <v>0</v>
      </c>
      <c r="N170" s="30">
        <f t="shared" si="2"/>
        <v>100</v>
      </c>
      <c r="O170" s="53" t="s">
        <v>73</v>
      </c>
    </row>
    <row r="171" spans="1:15" ht="15.6" customHeight="1" x14ac:dyDescent="0.2">
      <c r="A171" s="50" t="s">
        <v>42</v>
      </c>
      <c r="B171" s="40" t="s">
        <v>99</v>
      </c>
      <c r="C171" s="51" t="s">
        <v>103</v>
      </c>
      <c r="D171" s="51" t="s">
        <v>74</v>
      </c>
      <c r="E171" s="51" t="s">
        <v>120</v>
      </c>
      <c r="F171" s="51" t="s">
        <v>9</v>
      </c>
      <c r="G171" s="24">
        <v>78</v>
      </c>
      <c r="H171" s="24">
        <v>21</v>
      </c>
      <c r="I171" s="24">
        <v>0</v>
      </c>
      <c r="J171" s="24">
        <v>0</v>
      </c>
      <c r="K171" s="68">
        <v>1</v>
      </c>
      <c r="L171" s="24">
        <v>0</v>
      </c>
      <c r="M171" s="24">
        <v>0</v>
      </c>
      <c r="N171" s="30">
        <f t="shared" si="2"/>
        <v>100</v>
      </c>
      <c r="O171" s="69" t="s">
        <v>93</v>
      </c>
    </row>
    <row r="172" spans="1:15" ht="15.6" customHeight="1" x14ac:dyDescent="0.2">
      <c r="A172" s="50" t="s">
        <v>42</v>
      </c>
      <c r="B172" s="40" t="s">
        <v>99</v>
      </c>
      <c r="C172" s="51" t="s">
        <v>103</v>
      </c>
      <c r="D172" s="51" t="s">
        <v>76</v>
      </c>
      <c r="E172" s="51" t="s">
        <v>120</v>
      </c>
      <c r="F172" s="51" t="s">
        <v>32</v>
      </c>
      <c r="G172" s="24">
        <v>73.599999999999994</v>
      </c>
      <c r="H172" s="24">
        <v>10.9</v>
      </c>
      <c r="I172" s="24">
        <v>1.3</v>
      </c>
      <c r="J172" s="24">
        <v>0</v>
      </c>
      <c r="K172" s="24">
        <v>9.6999999999999993</v>
      </c>
      <c r="L172" s="24">
        <v>4.5</v>
      </c>
      <c r="M172" s="24">
        <v>0</v>
      </c>
      <c r="N172" s="30">
        <f t="shared" si="2"/>
        <v>100</v>
      </c>
      <c r="O172" s="53">
        <v>9.6999999999999993</v>
      </c>
    </row>
    <row r="173" spans="1:15" ht="15.6" customHeight="1" x14ac:dyDescent="0.2">
      <c r="A173" s="50" t="s">
        <v>42</v>
      </c>
      <c r="B173" s="40" t="s">
        <v>99</v>
      </c>
      <c r="C173" s="51" t="s">
        <v>103</v>
      </c>
      <c r="D173" s="51">
        <v>1355</v>
      </c>
      <c r="E173" s="51" t="s">
        <v>120</v>
      </c>
      <c r="F173" s="51" t="s">
        <v>32</v>
      </c>
      <c r="G173" s="24">
        <v>78</v>
      </c>
      <c r="H173" s="24">
        <v>15.2</v>
      </c>
      <c r="I173" s="24">
        <v>0.3</v>
      </c>
      <c r="J173" s="24">
        <v>0.6</v>
      </c>
      <c r="K173" s="24">
        <v>2.9</v>
      </c>
      <c r="L173" s="24">
        <v>3</v>
      </c>
      <c r="M173" s="24">
        <v>0</v>
      </c>
      <c r="N173" s="30">
        <f t="shared" si="2"/>
        <v>100</v>
      </c>
      <c r="O173" s="53">
        <v>2.9</v>
      </c>
    </row>
    <row r="174" spans="1:15" ht="15.6" customHeight="1" x14ac:dyDescent="0.2">
      <c r="A174" s="50" t="s">
        <v>42</v>
      </c>
      <c r="B174" s="40" t="s">
        <v>99</v>
      </c>
      <c r="C174" s="51" t="s">
        <v>103</v>
      </c>
      <c r="D174" s="51" t="s">
        <v>77</v>
      </c>
      <c r="E174" s="51" t="s">
        <v>120</v>
      </c>
      <c r="F174" s="51" t="s">
        <v>32</v>
      </c>
      <c r="G174" s="24">
        <v>73.2</v>
      </c>
      <c r="H174" s="24">
        <v>8</v>
      </c>
      <c r="I174" s="24">
        <v>0.5</v>
      </c>
      <c r="J174" s="24">
        <v>2</v>
      </c>
      <c r="K174" s="24">
        <v>13.6</v>
      </c>
      <c r="L174" s="24">
        <v>2.7</v>
      </c>
      <c r="M174" s="24">
        <v>0</v>
      </c>
      <c r="N174" s="30">
        <f t="shared" si="2"/>
        <v>100</v>
      </c>
      <c r="O174" s="53">
        <v>13.6</v>
      </c>
    </row>
    <row r="175" spans="1:15" ht="15.6" customHeight="1" x14ac:dyDescent="0.2">
      <c r="A175" s="50" t="s">
        <v>42</v>
      </c>
      <c r="B175" s="40" t="s">
        <v>99</v>
      </c>
      <c r="C175" s="51" t="s">
        <v>103</v>
      </c>
      <c r="D175" s="51">
        <v>1358</v>
      </c>
      <c r="E175" s="51" t="s">
        <v>120</v>
      </c>
      <c r="F175" s="51" t="s">
        <v>32</v>
      </c>
      <c r="G175" s="24">
        <v>74.900000000000006</v>
      </c>
      <c r="H175" s="24">
        <v>15.1</v>
      </c>
      <c r="I175" s="24">
        <v>1</v>
      </c>
      <c r="J175" s="24">
        <v>0</v>
      </c>
      <c r="K175" s="24">
        <v>7.3</v>
      </c>
      <c r="L175" s="24">
        <v>1.7</v>
      </c>
      <c r="M175" s="24">
        <v>0</v>
      </c>
      <c r="N175" s="30">
        <f t="shared" si="2"/>
        <v>100</v>
      </c>
      <c r="O175" s="53">
        <v>7.3</v>
      </c>
    </row>
    <row r="176" spans="1:15" ht="15.6" customHeight="1" x14ac:dyDescent="0.2">
      <c r="A176" s="50" t="s">
        <v>42</v>
      </c>
      <c r="B176" s="40" t="s">
        <v>99</v>
      </c>
      <c r="C176" s="51" t="s">
        <v>103</v>
      </c>
      <c r="D176" s="51">
        <v>1366</v>
      </c>
      <c r="E176" s="51" t="s">
        <v>120</v>
      </c>
      <c r="F176" s="51" t="s">
        <v>32</v>
      </c>
      <c r="G176" s="24">
        <v>81.599999999999994</v>
      </c>
      <c r="H176" s="24">
        <v>8.8000000000000007</v>
      </c>
      <c r="I176" s="24">
        <v>1.2</v>
      </c>
      <c r="J176" s="24">
        <v>0</v>
      </c>
      <c r="K176" s="24">
        <v>7.4</v>
      </c>
      <c r="L176" s="24">
        <v>1</v>
      </c>
      <c r="M176" s="24">
        <v>0</v>
      </c>
      <c r="N176" s="30">
        <f t="shared" si="2"/>
        <v>100</v>
      </c>
      <c r="O176" s="53">
        <v>7.4</v>
      </c>
    </row>
    <row r="177" spans="1:17" ht="15.6" customHeight="1" x14ac:dyDescent="0.2">
      <c r="A177" s="50" t="s">
        <v>42</v>
      </c>
      <c r="B177" s="40" t="s">
        <v>99</v>
      </c>
      <c r="C177" s="51" t="s">
        <v>103</v>
      </c>
      <c r="D177" s="51">
        <v>1362</v>
      </c>
      <c r="E177" s="51" t="s">
        <v>120</v>
      </c>
      <c r="F177" s="51" t="s">
        <v>32</v>
      </c>
      <c r="G177" s="24">
        <v>69.400000000000006</v>
      </c>
      <c r="H177" s="24">
        <v>15.8</v>
      </c>
      <c r="I177" s="24">
        <v>2.5</v>
      </c>
      <c r="J177" s="24">
        <v>0</v>
      </c>
      <c r="K177" s="24">
        <v>9.4</v>
      </c>
      <c r="L177" s="24">
        <v>2.9</v>
      </c>
      <c r="M177" s="24">
        <v>0</v>
      </c>
      <c r="N177" s="30">
        <f t="shared" si="2"/>
        <v>100.00000000000001</v>
      </c>
      <c r="O177" s="53">
        <v>9.4</v>
      </c>
    </row>
    <row r="178" spans="1:17" ht="15.6" customHeight="1" x14ac:dyDescent="0.2">
      <c r="A178" s="50" t="s">
        <v>42</v>
      </c>
      <c r="B178" s="40" t="s">
        <v>99</v>
      </c>
      <c r="C178" s="51" t="s">
        <v>104</v>
      </c>
      <c r="D178" s="51">
        <v>1614</v>
      </c>
      <c r="E178" s="51" t="s">
        <v>59</v>
      </c>
      <c r="F178" s="51" t="s">
        <v>2</v>
      </c>
      <c r="G178" s="24">
        <v>67.2</v>
      </c>
      <c r="H178" s="24">
        <v>12.8</v>
      </c>
      <c r="I178" s="24">
        <v>0.33</v>
      </c>
      <c r="J178" s="24">
        <v>8.9</v>
      </c>
      <c r="K178" s="24">
        <v>5.7</v>
      </c>
      <c r="L178" s="24">
        <v>0</v>
      </c>
      <c r="M178" s="24">
        <v>0</v>
      </c>
      <c r="N178" s="30">
        <f t="shared" si="2"/>
        <v>94.93</v>
      </c>
      <c r="O178" s="53">
        <v>5.7</v>
      </c>
    </row>
    <row r="179" spans="1:17" ht="15.6" customHeight="1" x14ac:dyDescent="0.2">
      <c r="A179" s="50" t="s">
        <v>42</v>
      </c>
      <c r="B179" s="40" t="s">
        <v>99</v>
      </c>
      <c r="C179" s="51" t="s">
        <v>104</v>
      </c>
      <c r="D179" s="51">
        <v>1612</v>
      </c>
      <c r="E179" s="51" t="s">
        <v>59</v>
      </c>
      <c r="F179" s="51" t="s">
        <v>2</v>
      </c>
      <c r="G179" s="24">
        <v>63.7</v>
      </c>
      <c r="H179" s="24">
        <v>6.2</v>
      </c>
      <c r="I179" s="24">
        <v>0.34</v>
      </c>
      <c r="J179" s="24">
        <v>13.5</v>
      </c>
      <c r="K179" s="24">
        <v>4.4000000000000004</v>
      </c>
      <c r="L179" s="24">
        <v>6.8</v>
      </c>
      <c r="M179" s="24">
        <v>0</v>
      </c>
      <c r="N179" s="30">
        <f t="shared" si="2"/>
        <v>94.940000000000012</v>
      </c>
      <c r="O179" s="53">
        <v>4.4000000000000004</v>
      </c>
    </row>
    <row r="180" spans="1:17" ht="15.6" customHeight="1" x14ac:dyDescent="0.2">
      <c r="A180" s="50" t="s">
        <v>42</v>
      </c>
      <c r="B180" s="40" t="s">
        <v>99</v>
      </c>
      <c r="C180" s="51" t="s">
        <v>104</v>
      </c>
      <c r="D180" s="51">
        <v>1631</v>
      </c>
      <c r="E180" s="51" t="s">
        <v>59</v>
      </c>
      <c r="F180" s="51" t="s">
        <v>2</v>
      </c>
      <c r="G180" s="24">
        <v>74.5</v>
      </c>
      <c r="H180" s="24">
        <v>10.199999999999999</v>
      </c>
      <c r="I180" s="24">
        <v>0.19</v>
      </c>
      <c r="J180" s="24">
        <v>5.6</v>
      </c>
      <c r="K180" s="24">
        <v>3.3</v>
      </c>
      <c r="L180" s="24">
        <v>1.2</v>
      </c>
      <c r="M180" s="24">
        <v>0</v>
      </c>
      <c r="N180" s="30">
        <f t="shared" si="2"/>
        <v>94.99</v>
      </c>
      <c r="O180" s="53">
        <v>3.3</v>
      </c>
    </row>
    <row r="181" spans="1:17" ht="15.6" customHeight="1" x14ac:dyDescent="0.2">
      <c r="A181" s="50" t="s">
        <v>42</v>
      </c>
      <c r="B181" s="40" t="s">
        <v>99</v>
      </c>
      <c r="C181" s="51" t="s">
        <v>104</v>
      </c>
      <c r="D181" s="51">
        <v>1639</v>
      </c>
      <c r="E181" s="51" t="s">
        <v>127</v>
      </c>
      <c r="F181" s="51" t="s">
        <v>2</v>
      </c>
      <c r="G181" s="24">
        <v>76.2</v>
      </c>
      <c r="H181" s="24">
        <v>10.6</v>
      </c>
      <c r="I181" s="24">
        <v>0</v>
      </c>
      <c r="J181" s="24">
        <v>3.6</v>
      </c>
      <c r="K181" s="24">
        <v>4.5999999999999996</v>
      </c>
      <c r="L181" s="24">
        <v>0</v>
      </c>
      <c r="M181" s="24">
        <v>0</v>
      </c>
      <c r="N181" s="30">
        <f t="shared" si="2"/>
        <v>94.999999999999986</v>
      </c>
      <c r="O181" s="53">
        <v>4.5999999999999996</v>
      </c>
    </row>
    <row r="182" spans="1:17" ht="15.6" customHeight="1" x14ac:dyDescent="0.2">
      <c r="A182" s="50" t="s">
        <v>42</v>
      </c>
      <c r="B182" s="40" t="s">
        <v>99</v>
      </c>
      <c r="C182" s="51" t="s">
        <v>104</v>
      </c>
      <c r="D182" s="51">
        <v>1613</v>
      </c>
      <c r="E182" s="51" t="s">
        <v>59</v>
      </c>
      <c r="F182" s="51" t="s">
        <v>2</v>
      </c>
      <c r="G182" s="24">
        <v>75.2</v>
      </c>
      <c r="H182" s="24">
        <v>10.1</v>
      </c>
      <c r="I182" s="24">
        <v>0.18</v>
      </c>
      <c r="J182" s="24">
        <v>5.3</v>
      </c>
      <c r="K182" s="24">
        <v>3.5</v>
      </c>
      <c r="L182" s="24">
        <v>0.8</v>
      </c>
      <c r="M182" s="24">
        <v>0</v>
      </c>
      <c r="N182" s="30">
        <f t="shared" si="2"/>
        <v>95.08</v>
      </c>
      <c r="O182" s="53">
        <v>3.5</v>
      </c>
    </row>
    <row r="183" spans="1:17" ht="15.6" customHeight="1" x14ac:dyDescent="0.2">
      <c r="A183" s="50" t="s">
        <v>42</v>
      </c>
      <c r="B183" s="40" t="s">
        <v>99</v>
      </c>
      <c r="C183" s="51" t="s">
        <v>104</v>
      </c>
      <c r="D183" s="51">
        <v>1627</v>
      </c>
      <c r="E183" s="51" t="s">
        <v>59</v>
      </c>
      <c r="F183" s="51" t="s">
        <v>32</v>
      </c>
      <c r="G183" s="24">
        <v>72.2</v>
      </c>
      <c r="H183" s="24">
        <v>12.1</v>
      </c>
      <c r="I183" s="24">
        <v>1.6</v>
      </c>
      <c r="J183" s="24">
        <v>0</v>
      </c>
      <c r="K183" s="24">
        <v>11.5</v>
      </c>
      <c r="L183" s="24">
        <v>2.6</v>
      </c>
      <c r="M183" s="24">
        <v>0</v>
      </c>
      <c r="N183" s="30">
        <f t="shared" si="2"/>
        <v>99.999999999999986</v>
      </c>
      <c r="O183" s="53">
        <v>11.5</v>
      </c>
    </row>
    <row r="184" spans="1:17" ht="15.6" customHeight="1" x14ac:dyDescent="0.2">
      <c r="A184" s="50" t="s">
        <v>42</v>
      </c>
      <c r="B184" s="40" t="s">
        <v>99</v>
      </c>
      <c r="C184" s="51" t="s">
        <v>104</v>
      </c>
      <c r="D184" s="51">
        <v>1607</v>
      </c>
      <c r="E184" s="51" t="s">
        <v>59</v>
      </c>
      <c r="F184" s="51" t="s">
        <v>9</v>
      </c>
      <c r="G184" s="24">
        <v>87</v>
      </c>
      <c r="H184" s="24">
        <v>6</v>
      </c>
      <c r="I184" s="24">
        <v>0</v>
      </c>
      <c r="J184" s="24">
        <v>0</v>
      </c>
      <c r="K184" s="24">
        <v>7</v>
      </c>
      <c r="L184" s="24">
        <v>0</v>
      </c>
      <c r="M184" s="24">
        <v>0</v>
      </c>
      <c r="N184" s="30">
        <f t="shared" si="2"/>
        <v>100</v>
      </c>
      <c r="O184" s="53">
        <v>7</v>
      </c>
    </row>
    <row r="185" spans="1:17" ht="15.6" customHeight="1" x14ac:dyDescent="0.2">
      <c r="A185" s="50" t="s">
        <v>42</v>
      </c>
      <c r="B185" s="40" t="s">
        <v>99</v>
      </c>
      <c r="C185" s="51" t="s">
        <v>104</v>
      </c>
      <c r="D185" s="51" t="s">
        <v>88</v>
      </c>
      <c r="E185" s="51" t="s">
        <v>59</v>
      </c>
      <c r="F185" s="51" t="s">
        <v>32</v>
      </c>
      <c r="G185" s="24">
        <v>66.599999999999994</v>
      </c>
      <c r="H185" s="24">
        <v>14.2</v>
      </c>
      <c r="I185" s="24">
        <v>1.9</v>
      </c>
      <c r="J185" s="24">
        <v>0</v>
      </c>
      <c r="K185" s="24">
        <v>14</v>
      </c>
      <c r="L185" s="24">
        <v>3.3</v>
      </c>
      <c r="M185" s="24">
        <v>0</v>
      </c>
      <c r="N185" s="30">
        <f t="shared" si="2"/>
        <v>100</v>
      </c>
      <c r="O185" s="53">
        <v>14</v>
      </c>
    </row>
    <row r="186" spans="1:17" ht="15.6" customHeight="1" x14ac:dyDescent="0.2">
      <c r="A186" s="50" t="s">
        <v>42</v>
      </c>
      <c r="B186" s="40" t="s">
        <v>99</v>
      </c>
      <c r="C186" s="51" t="s">
        <v>104</v>
      </c>
      <c r="D186" s="51">
        <v>1628</v>
      </c>
      <c r="E186" s="51" t="s">
        <v>59</v>
      </c>
      <c r="F186" s="51" t="s">
        <v>32</v>
      </c>
      <c r="G186" s="24">
        <v>74.5</v>
      </c>
      <c r="H186" s="24">
        <v>13.6</v>
      </c>
      <c r="I186" s="24">
        <v>0.5</v>
      </c>
      <c r="J186" s="24">
        <v>0</v>
      </c>
      <c r="K186" s="24">
        <v>8.6999999999999993</v>
      </c>
      <c r="L186" s="24">
        <v>2.7</v>
      </c>
      <c r="M186" s="24">
        <v>0</v>
      </c>
      <c r="N186" s="30">
        <f t="shared" si="2"/>
        <v>100</v>
      </c>
      <c r="O186" s="53">
        <v>8.6999999999999993</v>
      </c>
    </row>
    <row r="187" spans="1:17" ht="15.6" customHeight="1" x14ac:dyDescent="0.2">
      <c r="A187" s="55" t="s">
        <v>42</v>
      </c>
      <c r="B187" s="56" t="s">
        <v>99</v>
      </c>
      <c r="C187" s="57" t="s">
        <v>104</v>
      </c>
      <c r="D187" s="74">
        <v>1634</v>
      </c>
      <c r="E187" s="57" t="s">
        <v>59</v>
      </c>
      <c r="F187" s="57" t="s">
        <v>32</v>
      </c>
      <c r="G187" s="26">
        <v>74.2</v>
      </c>
      <c r="H187" s="26">
        <v>14</v>
      </c>
      <c r="I187" s="26">
        <v>0.5</v>
      </c>
      <c r="J187" s="26">
        <v>0</v>
      </c>
      <c r="K187" s="26">
        <v>9.9</v>
      </c>
      <c r="L187" s="26">
        <v>1.4</v>
      </c>
      <c r="M187" s="26">
        <v>0</v>
      </c>
      <c r="N187" s="31">
        <f t="shared" si="2"/>
        <v>100.00000000000001</v>
      </c>
      <c r="O187" s="58">
        <v>9.9</v>
      </c>
      <c r="Q187" s="77">
        <f>COUNT(N24:N187)</f>
        <v>164</v>
      </c>
    </row>
    <row r="188" spans="1:17" ht="15.6" customHeight="1" x14ac:dyDescent="0.2">
      <c r="A188" s="75" t="s">
        <v>106</v>
      </c>
      <c r="B188" s="40" t="s">
        <v>97</v>
      </c>
      <c r="C188" s="51"/>
      <c r="D188" s="51">
        <v>59</v>
      </c>
      <c r="E188" s="52" t="s">
        <v>114</v>
      </c>
      <c r="F188" s="51" t="s">
        <v>26</v>
      </c>
      <c r="G188" s="24">
        <v>0</v>
      </c>
      <c r="H188" s="24">
        <v>0</v>
      </c>
      <c r="I188" s="24">
        <v>0</v>
      </c>
      <c r="J188" s="24">
        <v>0</v>
      </c>
      <c r="K188" s="24">
        <v>77</v>
      </c>
      <c r="L188" s="24">
        <v>0</v>
      </c>
      <c r="M188" s="24">
        <v>0</v>
      </c>
      <c r="N188" s="30">
        <f t="shared" ref="N188:N219" si="3">SUM(G188:M188)</f>
        <v>77</v>
      </c>
      <c r="O188" s="62">
        <v>77</v>
      </c>
    </row>
    <row r="189" spans="1:17" ht="15.6" customHeight="1" x14ac:dyDescent="0.2">
      <c r="A189" s="75" t="s">
        <v>106</v>
      </c>
      <c r="B189" s="40" t="s">
        <v>97</v>
      </c>
      <c r="C189" s="51"/>
      <c r="D189" s="51">
        <v>54</v>
      </c>
      <c r="E189" s="52" t="s">
        <v>113</v>
      </c>
      <c r="F189" s="51" t="s">
        <v>26</v>
      </c>
      <c r="G189" s="24">
        <v>0</v>
      </c>
      <c r="H189" s="24">
        <v>0</v>
      </c>
      <c r="I189" s="24">
        <v>0</v>
      </c>
      <c r="J189" s="24">
        <v>0</v>
      </c>
      <c r="K189" s="24">
        <v>42</v>
      </c>
      <c r="L189" s="24">
        <v>0</v>
      </c>
      <c r="M189" s="24">
        <v>0</v>
      </c>
      <c r="N189" s="30">
        <f t="shared" si="3"/>
        <v>42</v>
      </c>
      <c r="O189" s="62">
        <v>42</v>
      </c>
    </row>
    <row r="190" spans="1:17" ht="15.6" customHeight="1" x14ac:dyDescent="0.2">
      <c r="A190" s="75" t="s">
        <v>42</v>
      </c>
      <c r="B190" s="40" t="s">
        <v>97</v>
      </c>
      <c r="C190" s="51"/>
      <c r="D190" s="51">
        <v>35</v>
      </c>
      <c r="E190" s="51" t="s">
        <v>110</v>
      </c>
      <c r="F190" s="51" t="s">
        <v>26</v>
      </c>
      <c r="G190" s="24">
        <v>0</v>
      </c>
      <c r="H190" s="24">
        <v>0</v>
      </c>
      <c r="I190" s="24">
        <v>0</v>
      </c>
      <c r="J190" s="24">
        <v>0</v>
      </c>
      <c r="K190" s="24">
        <v>57</v>
      </c>
      <c r="L190" s="24">
        <v>0</v>
      </c>
      <c r="M190" s="24">
        <v>0</v>
      </c>
      <c r="N190" s="30">
        <f t="shared" si="3"/>
        <v>57</v>
      </c>
      <c r="O190" s="62">
        <v>57</v>
      </c>
    </row>
    <row r="191" spans="1:17" ht="15.6" customHeight="1" x14ac:dyDescent="0.2">
      <c r="A191" s="75" t="s">
        <v>42</v>
      </c>
      <c r="B191" s="40" t="s">
        <v>97</v>
      </c>
      <c r="C191" s="51"/>
      <c r="D191" s="51">
        <v>31</v>
      </c>
      <c r="E191" s="51" t="s">
        <v>118</v>
      </c>
      <c r="F191" s="51" t="s">
        <v>20</v>
      </c>
      <c r="G191" s="24">
        <v>0</v>
      </c>
      <c r="H191" s="24">
        <v>0</v>
      </c>
      <c r="I191" s="24">
        <v>0</v>
      </c>
      <c r="J191" s="24">
        <v>0</v>
      </c>
      <c r="K191" s="25">
        <v>27.8</v>
      </c>
      <c r="L191" s="24">
        <v>0</v>
      </c>
      <c r="M191" s="24">
        <v>0</v>
      </c>
      <c r="N191" s="30">
        <f t="shared" si="3"/>
        <v>27.8</v>
      </c>
      <c r="O191" s="62" t="s">
        <v>132</v>
      </c>
    </row>
    <row r="192" spans="1:17" ht="15.6" customHeight="1" x14ac:dyDescent="0.2">
      <c r="A192" s="75" t="s">
        <v>42</v>
      </c>
      <c r="B192" s="40" t="s">
        <v>97</v>
      </c>
      <c r="C192" s="51"/>
      <c r="D192" s="51">
        <v>40</v>
      </c>
      <c r="E192" s="52" t="s">
        <v>115</v>
      </c>
      <c r="F192" s="51" t="s">
        <v>20</v>
      </c>
      <c r="G192" s="24">
        <v>0</v>
      </c>
      <c r="H192" s="24">
        <v>0</v>
      </c>
      <c r="I192" s="24">
        <v>0</v>
      </c>
      <c r="J192" s="24">
        <v>0</v>
      </c>
      <c r="K192" s="25">
        <v>13.3</v>
      </c>
      <c r="L192" s="24">
        <v>0</v>
      </c>
      <c r="M192" s="24">
        <v>0</v>
      </c>
      <c r="N192" s="30">
        <f t="shared" si="3"/>
        <v>13.3</v>
      </c>
      <c r="O192" s="62" t="s">
        <v>134</v>
      </c>
    </row>
    <row r="193" spans="1:15" ht="15.6" customHeight="1" x14ac:dyDescent="0.2">
      <c r="A193" s="75" t="s">
        <v>42</v>
      </c>
      <c r="B193" s="40" t="s">
        <v>97</v>
      </c>
      <c r="C193" s="51"/>
      <c r="D193" s="51">
        <v>41</v>
      </c>
      <c r="E193" s="52" t="s">
        <v>112</v>
      </c>
      <c r="F193" s="51" t="s">
        <v>20</v>
      </c>
      <c r="G193" s="24">
        <v>0</v>
      </c>
      <c r="H193" s="24">
        <v>0</v>
      </c>
      <c r="I193" s="24">
        <v>0</v>
      </c>
      <c r="J193" s="24">
        <v>0</v>
      </c>
      <c r="K193" s="25">
        <v>17.3</v>
      </c>
      <c r="L193" s="24">
        <v>0</v>
      </c>
      <c r="M193" s="24">
        <v>0</v>
      </c>
      <c r="N193" s="30">
        <f t="shared" si="3"/>
        <v>17.3</v>
      </c>
      <c r="O193" s="62" t="s">
        <v>140</v>
      </c>
    </row>
    <row r="194" spans="1:15" ht="15.6" customHeight="1" x14ac:dyDescent="0.2">
      <c r="A194" s="75" t="s">
        <v>42</v>
      </c>
      <c r="B194" s="40" t="s">
        <v>97</v>
      </c>
      <c r="C194" s="51"/>
      <c r="D194" s="51">
        <v>42</v>
      </c>
      <c r="E194" s="52" t="s">
        <v>112</v>
      </c>
      <c r="F194" s="51" t="s">
        <v>20</v>
      </c>
      <c r="G194" s="24">
        <v>0</v>
      </c>
      <c r="H194" s="24">
        <v>0</v>
      </c>
      <c r="I194" s="24">
        <v>0</v>
      </c>
      <c r="J194" s="24">
        <v>0</v>
      </c>
      <c r="K194" s="25">
        <v>11.9</v>
      </c>
      <c r="L194" s="24">
        <v>0</v>
      </c>
      <c r="M194" s="24">
        <v>0</v>
      </c>
      <c r="N194" s="30">
        <f t="shared" si="3"/>
        <v>11.9</v>
      </c>
      <c r="O194" s="62" t="s">
        <v>141</v>
      </c>
    </row>
    <row r="195" spans="1:15" ht="15.6" customHeight="1" x14ac:dyDescent="0.2">
      <c r="A195" s="75" t="s">
        <v>42</v>
      </c>
      <c r="B195" s="40" t="s">
        <v>97</v>
      </c>
      <c r="C195" s="51"/>
      <c r="D195" s="51">
        <v>43</v>
      </c>
      <c r="E195" s="52" t="s">
        <v>112</v>
      </c>
      <c r="F195" s="51" t="s">
        <v>20</v>
      </c>
      <c r="G195" s="24">
        <v>0</v>
      </c>
      <c r="H195" s="24">
        <v>0</v>
      </c>
      <c r="I195" s="24">
        <v>0</v>
      </c>
      <c r="J195" s="24">
        <v>0</v>
      </c>
      <c r="K195" s="25">
        <v>32.5</v>
      </c>
      <c r="L195" s="24">
        <v>0</v>
      </c>
      <c r="M195" s="24">
        <v>0</v>
      </c>
      <c r="N195" s="30">
        <f t="shared" si="3"/>
        <v>32.5</v>
      </c>
      <c r="O195" s="62" t="s">
        <v>142</v>
      </c>
    </row>
    <row r="196" spans="1:15" ht="15.6" customHeight="1" x14ac:dyDescent="0.2">
      <c r="A196" s="75" t="s">
        <v>42</v>
      </c>
      <c r="B196" s="40" t="s">
        <v>97</v>
      </c>
      <c r="C196" s="51"/>
      <c r="D196" s="51">
        <v>45</v>
      </c>
      <c r="E196" s="52" t="s">
        <v>112</v>
      </c>
      <c r="F196" s="51" t="s">
        <v>20</v>
      </c>
      <c r="G196" s="24">
        <v>0</v>
      </c>
      <c r="H196" s="24">
        <v>0</v>
      </c>
      <c r="I196" s="24">
        <v>0</v>
      </c>
      <c r="J196" s="24">
        <v>0</v>
      </c>
      <c r="K196" s="25">
        <v>6.7</v>
      </c>
      <c r="L196" s="24">
        <v>0</v>
      </c>
      <c r="M196" s="24">
        <v>0</v>
      </c>
      <c r="N196" s="30">
        <f t="shared" si="3"/>
        <v>6.7</v>
      </c>
      <c r="O196" s="62" t="s">
        <v>143</v>
      </c>
    </row>
    <row r="197" spans="1:15" ht="15.6" customHeight="1" x14ac:dyDescent="0.2">
      <c r="A197" s="75" t="s">
        <v>42</v>
      </c>
      <c r="B197" s="40" t="s">
        <v>97</v>
      </c>
      <c r="C197" s="51"/>
      <c r="D197" s="51">
        <v>34</v>
      </c>
      <c r="E197" s="51" t="s">
        <v>110</v>
      </c>
      <c r="F197" s="51" t="s">
        <v>20</v>
      </c>
      <c r="G197" s="24">
        <v>0</v>
      </c>
      <c r="H197" s="24">
        <v>0</v>
      </c>
      <c r="I197" s="24">
        <v>0</v>
      </c>
      <c r="J197" s="24">
        <v>0</v>
      </c>
      <c r="K197" s="24">
        <v>33.700000000000003</v>
      </c>
      <c r="L197" s="24">
        <v>0</v>
      </c>
      <c r="M197" s="24">
        <v>0</v>
      </c>
      <c r="N197" s="30">
        <f t="shared" si="3"/>
        <v>33.700000000000003</v>
      </c>
      <c r="O197" s="62" t="s">
        <v>144</v>
      </c>
    </row>
    <row r="198" spans="1:15" ht="15.6" customHeight="1" x14ac:dyDescent="0.2">
      <c r="A198" s="75" t="s">
        <v>42</v>
      </c>
      <c r="B198" s="40" t="s">
        <v>97</v>
      </c>
      <c r="C198" s="51"/>
      <c r="D198" s="51">
        <v>36</v>
      </c>
      <c r="E198" s="51" t="s">
        <v>110</v>
      </c>
      <c r="F198" s="51" t="s">
        <v>20</v>
      </c>
      <c r="G198" s="24">
        <v>0</v>
      </c>
      <c r="H198" s="24">
        <v>0</v>
      </c>
      <c r="I198" s="24">
        <v>0</v>
      </c>
      <c r="J198" s="24">
        <v>0</v>
      </c>
      <c r="K198" s="24">
        <v>22.4</v>
      </c>
      <c r="L198" s="24">
        <v>0</v>
      </c>
      <c r="M198" s="24">
        <v>0</v>
      </c>
      <c r="N198" s="30">
        <f t="shared" si="3"/>
        <v>22.4</v>
      </c>
      <c r="O198" s="62" t="s">
        <v>145</v>
      </c>
    </row>
    <row r="199" spans="1:15" ht="15.6" customHeight="1" x14ac:dyDescent="0.2">
      <c r="A199" s="75" t="s">
        <v>42</v>
      </c>
      <c r="B199" s="40" t="s">
        <v>98</v>
      </c>
      <c r="C199" s="51"/>
      <c r="D199" s="51">
        <v>65</v>
      </c>
      <c r="E199" s="52" t="s">
        <v>115</v>
      </c>
      <c r="F199" s="51" t="s">
        <v>26</v>
      </c>
      <c r="G199" s="24">
        <v>0</v>
      </c>
      <c r="H199" s="24">
        <v>0</v>
      </c>
      <c r="I199" s="24">
        <v>0</v>
      </c>
      <c r="J199" s="24">
        <v>0</v>
      </c>
      <c r="K199" s="24">
        <v>24</v>
      </c>
      <c r="L199" s="24">
        <v>0</v>
      </c>
      <c r="M199" s="24">
        <v>0</v>
      </c>
      <c r="N199" s="30">
        <f t="shared" si="3"/>
        <v>24</v>
      </c>
      <c r="O199" s="62">
        <v>24</v>
      </c>
    </row>
    <row r="200" spans="1:15" ht="15.6" customHeight="1" x14ac:dyDescent="0.2">
      <c r="A200" s="75" t="s">
        <v>42</v>
      </c>
      <c r="B200" s="40" t="s">
        <v>98</v>
      </c>
      <c r="C200" s="51"/>
      <c r="D200" s="51">
        <v>76</v>
      </c>
      <c r="E200" s="52" t="s">
        <v>112</v>
      </c>
      <c r="F200" s="51" t="s">
        <v>26</v>
      </c>
      <c r="G200" s="24">
        <v>0</v>
      </c>
      <c r="H200" s="24">
        <v>0</v>
      </c>
      <c r="I200" s="24">
        <v>0</v>
      </c>
      <c r="J200" s="24">
        <v>0</v>
      </c>
      <c r="K200" s="24">
        <v>24</v>
      </c>
      <c r="L200" s="24">
        <v>0</v>
      </c>
      <c r="M200" s="24">
        <v>0</v>
      </c>
      <c r="N200" s="30">
        <f t="shared" si="3"/>
        <v>24</v>
      </c>
      <c r="O200" s="62">
        <v>24</v>
      </c>
    </row>
    <row r="201" spans="1:15" ht="15.6" customHeight="1" x14ac:dyDescent="0.2">
      <c r="A201" s="75" t="s">
        <v>42</v>
      </c>
      <c r="B201" s="40" t="s">
        <v>98</v>
      </c>
      <c r="C201" s="51"/>
      <c r="D201" s="51">
        <v>89</v>
      </c>
      <c r="E201" s="52" t="s">
        <v>112</v>
      </c>
      <c r="F201" s="51" t="s">
        <v>26</v>
      </c>
      <c r="G201" s="24">
        <v>0</v>
      </c>
      <c r="H201" s="24">
        <v>0</v>
      </c>
      <c r="I201" s="24">
        <v>0</v>
      </c>
      <c r="J201" s="24">
        <v>0</v>
      </c>
      <c r="K201" s="24">
        <v>11</v>
      </c>
      <c r="L201" s="24">
        <v>0</v>
      </c>
      <c r="M201" s="24">
        <v>0</v>
      </c>
      <c r="N201" s="30">
        <f t="shared" si="3"/>
        <v>11</v>
      </c>
      <c r="O201" s="62">
        <v>11</v>
      </c>
    </row>
    <row r="202" spans="1:15" ht="15.6" customHeight="1" x14ac:dyDescent="0.2">
      <c r="A202" s="75" t="s">
        <v>42</v>
      </c>
      <c r="B202" s="40" t="s">
        <v>98</v>
      </c>
      <c r="C202" s="51"/>
      <c r="D202" s="51">
        <v>68</v>
      </c>
      <c r="E202" s="52" t="s">
        <v>112</v>
      </c>
      <c r="F202" s="51" t="s">
        <v>193</v>
      </c>
      <c r="G202" s="24">
        <v>0</v>
      </c>
      <c r="H202" s="24">
        <v>0</v>
      </c>
      <c r="I202" s="24">
        <v>0</v>
      </c>
      <c r="J202" s="24">
        <v>0</v>
      </c>
      <c r="K202" s="25">
        <v>0</v>
      </c>
      <c r="L202" s="24">
        <v>0</v>
      </c>
      <c r="M202" s="24">
        <v>0</v>
      </c>
      <c r="N202" s="30">
        <f t="shared" si="3"/>
        <v>0</v>
      </c>
      <c r="O202" s="62" t="s">
        <v>1</v>
      </c>
    </row>
    <row r="203" spans="1:15" ht="15.6" customHeight="1" x14ac:dyDescent="0.2">
      <c r="A203" s="75" t="s">
        <v>42</v>
      </c>
      <c r="B203" s="40" t="s">
        <v>98</v>
      </c>
      <c r="C203" s="51"/>
      <c r="D203" s="51">
        <v>93</v>
      </c>
      <c r="E203" s="52" t="s">
        <v>116</v>
      </c>
      <c r="F203" s="51" t="s">
        <v>193</v>
      </c>
      <c r="G203" s="24">
        <v>0</v>
      </c>
      <c r="H203" s="24">
        <v>0</v>
      </c>
      <c r="I203" s="24">
        <v>0</v>
      </c>
      <c r="J203" s="24">
        <v>0</v>
      </c>
      <c r="K203" s="25">
        <v>0</v>
      </c>
      <c r="L203" s="24">
        <v>0</v>
      </c>
      <c r="M203" s="24">
        <v>0</v>
      </c>
      <c r="N203" s="30">
        <f t="shared" si="3"/>
        <v>0</v>
      </c>
      <c r="O203" s="62" t="s">
        <v>1</v>
      </c>
    </row>
    <row r="204" spans="1:15" ht="15.6" customHeight="1" x14ac:dyDescent="0.2">
      <c r="A204" s="75" t="s">
        <v>42</v>
      </c>
      <c r="B204" s="40" t="s">
        <v>98</v>
      </c>
      <c r="C204" s="51"/>
      <c r="D204" s="51">
        <v>116</v>
      </c>
      <c r="E204" s="52" t="s">
        <v>118</v>
      </c>
      <c r="F204" s="51" t="s">
        <v>20</v>
      </c>
      <c r="G204" s="24">
        <v>0</v>
      </c>
      <c r="H204" s="24">
        <v>0</v>
      </c>
      <c r="I204" s="24">
        <v>0</v>
      </c>
      <c r="J204" s="24">
        <v>0</v>
      </c>
      <c r="K204" s="25">
        <v>6.8</v>
      </c>
      <c r="L204" s="24">
        <v>0</v>
      </c>
      <c r="M204" s="24">
        <v>0</v>
      </c>
      <c r="N204" s="30">
        <f t="shared" si="3"/>
        <v>6.8</v>
      </c>
      <c r="O204" s="62" t="s">
        <v>133</v>
      </c>
    </row>
    <row r="205" spans="1:15" ht="15.6" customHeight="1" x14ac:dyDescent="0.2">
      <c r="A205" s="75" t="s">
        <v>42</v>
      </c>
      <c r="B205" s="40" t="s">
        <v>98</v>
      </c>
      <c r="C205" s="51"/>
      <c r="D205" s="51">
        <v>60</v>
      </c>
      <c r="E205" s="52" t="s">
        <v>115</v>
      </c>
      <c r="F205" s="51" t="s">
        <v>20</v>
      </c>
      <c r="G205" s="24">
        <v>0</v>
      </c>
      <c r="H205" s="24">
        <v>0</v>
      </c>
      <c r="I205" s="24">
        <v>0</v>
      </c>
      <c r="J205" s="24">
        <v>0</v>
      </c>
      <c r="K205" s="25">
        <v>10.7</v>
      </c>
      <c r="L205" s="24">
        <v>0</v>
      </c>
      <c r="M205" s="24">
        <v>0</v>
      </c>
      <c r="N205" s="30">
        <f t="shared" si="3"/>
        <v>10.7</v>
      </c>
      <c r="O205" s="62" t="s">
        <v>135</v>
      </c>
    </row>
    <row r="206" spans="1:15" ht="15.6" customHeight="1" x14ac:dyDescent="0.2">
      <c r="A206" s="75" t="s">
        <v>42</v>
      </c>
      <c r="B206" s="40" t="s">
        <v>98</v>
      </c>
      <c r="C206" s="51"/>
      <c r="D206" s="51">
        <v>63</v>
      </c>
      <c r="E206" s="52" t="s">
        <v>115</v>
      </c>
      <c r="F206" s="51" t="s">
        <v>20</v>
      </c>
      <c r="G206" s="24">
        <v>0</v>
      </c>
      <c r="H206" s="24">
        <v>0</v>
      </c>
      <c r="I206" s="24">
        <v>0</v>
      </c>
      <c r="J206" s="24">
        <v>0</v>
      </c>
      <c r="K206" s="25">
        <v>16.399999999999999</v>
      </c>
      <c r="L206" s="24">
        <v>0</v>
      </c>
      <c r="M206" s="24">
        <v>0</v>
      </c>
      <c r="N206" s="30">
        <f t="shared" si="3"/>
        <v>16.399999999999999</v>
      </c>
      <c r="O206" s="62" t="s">
        <v>136</v>
      </c>
    </row>
    <row r="207" spans="1:15" ht="15.6" customHeight="1" x14ac:dyDescent="0.2">
      <c r="A207" s="75" t="s">
        <v>42</v>
      </c>
      <c r="B207" s="40" t="s">
        <v>98</v>
      </c>
      <c r="C207" s="51"/>
      <c r="D207" s="51">
        <v>64</v>
      </c>
      <c r="E207" s="52" t="s">
        <v>115</v>
      </c>
      <c r="F207" s="51" t="s">
        <v>20</v>
      </c>
      <c r="G207" s="24">
        <v>0</v>
      </c>
      <c r="H207" s="24">
        <v>0</v>
      </c>
      <c r="I207" s="24">
        <v>0</v>
      </c>
      <c r="J207" s="24">
        <v>0</v>
      </c>
      <c r="K207" s="25">
        <v>5.6</v>
      </c>
      <c r="L207" s="24">
        <v>0</v>
      </c>
      <c r="M207" s="24">
        <v>0</v>
      </c>
      <c r="N207" s="30">
        <f t="shared" si="3"/>
        <v>5.6</v>
      </c>
      <c r="O207" s="62" t="s">
        <v>137</v>
      </c>
    </row>
    <row r="208" spans="1:15" ht="15.6" customHeight="1" x14ac:dyDescent="0.2">
      <c r="A208" s="75" t="s">
        <v>42</v>
      </c>
      <c r="B208" s="40" t="s">
        <v>98</v>
      </c>
      <c r="C208" s="51"/>
      <c r="D208" s="51" t="s">
        <v>4</v>
      </c>
      <c r="E208" s="52" t="s">
        <v>115</v>
      </c>
      <c r="F208" s="51" t="s">
        <v>20</v>
      </c>
      <c r="G208" s="24">
        <v>0</v>
      </c>
      <c r="H208" s="24">
        <v>0</v>
      </c>
      <c r="I208" s="24">
        <v>0</v>
      </c>
      <c r="J208" s="24">
        <v>0</v>
      </c>
      <c r="K208" s="25">
        <v>21.8</v>
      </c>
      <c r="L208" s="24">
        <v>0</v>
      </c>
      <c r="M208" s="24">
        <v>0</v>
      </c>
      <c r="N208" s="30">
        <f t="shared" si="3"/>
        <v>21.8</v>
      </c>
      <c r="O208" s="62" t="s">
        <v>138</v>
      </c>
    </row>
    <row r="209" spans="1:18" ht="15.6" customHeight="1" x14ac:dyDescent="0.2">
      <c r="A209" s="75" t="s">
        <v>42</v>
      </c>
      <c r="B209" s="40" t="s">
        <v>98</v>
      </c>
      <c r="C209" s="51"/>
      <c r="D209" s="51">
        <v>66</v>
      </c>
      <c r="E209" s="52" t="s">
        <v>115</v>
      </c>
      <c r="F209" s="51" t="s">
        <v>20</v>
      </c>
      <c r="G209" s="24">
        <v>0</v>
      </c>
      <c r="H209" s="24">
        <v>0</v>
      </c>
      <c r="I209" s="24">
        <v>0</v>
      </c>
      <c r="J209" s="24">
        <v>0</v>
      </c>
      <c r="K209" s="25">
        <v>15.7</v>
      </c>
      <c r="L209" s="24">
        <v>0</v>
      </c>
      <c r="M209" s="24">
        <v>0</v>
      </c>
      <c r="N209" s="30">
        <f t="shared" si="3"/>
        <v>15.7</v>
      </c>
      <c r="O209" s="62" t="s">
        <v>139</v>
      </c>
      <c r="Q209" s="41" t="s">
        <v>199</v>
      </c>
      <c r="R209" s="41">
        <f>COUNT(N188:N209)</f>
        <v>22</v>
      </c>
    </row>
    <row r="210" spans="1:18" ht="15.6" customHeight="1" x14ac:dyDescent="0.2">
      <c r="A210" s="75" t="s">
        <v>42</v>
      </c>
      <c r="B210" s="40" t="s">
        <v>98</v>
      </c>
      <c r="C210" s="51"/>
      <c r="D210" s="51" t="s">
        <v>10</v>
      </c>
      <c r="E210" s="52" t="s">
        <v>116</v>
      </c>
      <c r="F210" s="51" t="s">
        <v>194</v>
      </c>
      <c r="G210" s="24">
        <v>0</v>
      </c>
      <c r="H210" s="24">
        <v>0</v>
      </c>
      <c r="I210" s="24">
        <v>0</v>
      </c>
      <c r="J210" s="24">
        <v>0</v>
      </c>
      <c r="K210" s="24">
        <v>15</v>
      </c>
      <c r="L210" s="24">
        <v>0</v>
      </c>
      <c r="M210" s="24">
        <v>0</v>
      </c>
      <c r="N210" s="30">
        <f t="shared" si="3"/>
        <v>15</v>
      </c>
      <c r="O210" s="62">
        <v>40</v>
      </c>
    </row>
    <row r="211" spans="1:18" ht="15.6" customHeight="1" x14ac:dyDescent="0.2">
      <c r="A211" s="75" t="s">
        <v>42</v>
      </c>
      <c r="B211" s="40" t="s">
        <v>98</v>
      </c>
      <c r="C211" s="51"/>
      <c r="D211" s="51" t="s">
        <v>5</v>
      </c>
      <c r="E211" s="52" t="s">
        <v>112</v>
      </c>
      <c r="F211" s="51" t="s">
        <v>194</v>
      </c>
      <c r="G211" s="24">
        <v>0</v>
      </c>
      <c r="H211" s="24">
        <v>0</v>
      </c>
      <c r="I211" s="24">
        <v>0</v>
      </c>
      <c r="J211" s="24">
        <v>0</v>
      </c>
      <c r="K211" s="24">
        <v>40</v>
      </c>
      <c r="L211" s="24">
        <v>0</v>
      </c>
      <c r="M211" s="24">
        <v>0</v>
      </c>
      <c r="N211" s="30">
        <f t="shared" si="3"/>
        <v>40</v>
      </c>
      <c r="O211" s="62">
        <v>4</v>
      </c>
    </row>
    <row r="212" spans="1:18" ht="15.6" customHeight="1" x14ac:dyDescent="0.2">
      <c r="A212" s="75" t="s">
        <v>42</v>
      </c>
      <c r="B212" s="40" t="s">
        <v>99</v>
      </c>
      <c r="C212" s="51" t="s">
        <v>100</v>
      </c>
      <c r="D212" s="51">
        <v>138</v>
      </c>
      <c r="E212" s="52" t="s">
        <v>120</v>
      </c>
      <c r="F212" s="51" t="s">
        <v>26</v>
      </c>
      <c r="G212" s="24">
        <v>0</v>
      </c>
      <c r="H212" s="24">
        <v>0</v>
      </c>
      <c r="I212" s="24">
        <v>0</v>
      </c>
      <c r="J212" s="24">
        <v>0</v>
      </c>
      <c r="K212" s="24">
        <v>17</v>
      </c>
      <c r="L212" s="24">
        <v>0</v>
      </c>
      <c r="M212" s="24">
        <v>0</v>
      </c>
      <c r="N212" s="30">
        <f t="shared" si="3"/>
        <v>17</v>
      </c>
      <c r="O212" s="62" t="s">
        <v>148</v>
      </c>
    </row>
    <row r="213" spans="1:18" ht="15.6" customHeight="1" x14ac:dyDescent="0.2">
      <c r="A213" s="75" t="s">
        <v>42</v>
      </c>
      <c r="B213" s="40" t="s">
        <v>99</v>
      </c>
      <c r="C213" s="51" t="s">
        <v>100</v>
      </c>
      <c r="D213" s="51">
        <v>146</v>
      </c>
      <c r="E213" s="52" t="s">
        <v>120</v>
      </c>
      <c r="F213" s="51" t="s">
        <v>26</v>
      </c>
      <c r="G213" s="24">
        <v>0</v>
      </c>
      <c r="H213" s="24">
        <v>0</v>
      </c>
      <c r="I213" s="24">
        <v>0</v>
      </c>
      <c r="J213" s="24">
        <v>0</v>
      </c>
      <c r="K213" s="24">
        <v>18</v>
      </c>
      <c r="L213" s="24">
        <v>0</v>
      </c>
      <c r="M213" s="24">
        <v>0</v>
      </c>
      <c r="N213" s="30">
        <f t="shared" si="3"/>
        <v>18</v>
      </c>
      <c r="O213" s="62">
        <v>3</v>
      </c>
    </row>
    <row r="214" spans="1:18" ht="15.6" customHeight="1" x14ac:dyDescent="0.2">
      <c r="A214" s="75" t="s">
        <v>42</v>
      </c>
      <c r="B214" s="40" t="s">
        <v>99</v>
      </c>
      <c r="C214" s="51" t="s">
        <v>101</v>
      </c>
      <c r="D214" s="51">
        <v>483</v>
      </c>
      <c r="E214" s="51" t="s">
        <v>47</v>
      </c>
      <c r="F214" s="51" t="s">
        <v>26</v>
      </c>
      <c r="G214" s="24">
        <v>0</v>
      </c>
      <c r="H214" s="24">
        <v>0</v>
      </c>
      <c r="I214" s="24">
        <v>0</v>
      </c>
      <c r="J214" s="24">
        <v>0</v>
      </c>
      <c r="K214" s="24">
        <v>14</v>
      </c>
      <c r="L214" s="24">
        <v>0</v>
      </c>
      <c r="M214" s="24">
        <v>0</v>
      </c>
      <c r="N214" s="30">
        <f t="shared" si="3"/>
        <v>14</v>
      </c>
      <c r="O214" s="62">
        <v>14</v>
      </c>
    </row>
    <row r="215" spans="1:18" ht="15.6" customHeight="1" x14ac:dyDescent="0.2">
      <c r="A215" s="75" t="s">
        <v>42</v>
      </c>
      <c r="B215" s="40" t="s">
        <v>99</v>
      </c>
      <c r="C215" s="51" t="s">
        <v>102</v>
      </c>
      <c r="D215" s="51">
        <v>660</v>
      </c>
      <c r="E215" s="51" t="s">
        <v>122</v>
      </c>
      <c r="F215" s="51" t="s">
        <v>26</v>
      </c>
      <c r="G215" s="24">
        <v>0</v>
      </c>
      <c r="H215" s="24">
        <v>0</v>
      </c>
      <c r="I215" s="24">
        <v>0</v>
      </c>
      <c r="J215" s="24">
        <v>0</v>
      </c>
      <c r="K215" s="25">
        <v>0</v>
      </c>
      <c r="L215" s="24">
        <v>0</v>
      </c>
      <c r="M215" s="24">
        <v>0</v>
      </c>
      <c r="N215" s="30">
        <f t="shared" si="3"/>
        <v>0</v>
      </c>
      <c r="O215" s="62" t="s">
        <v>1</v>
      </c>
    </row>
    <row r="216" spans="1:18" ht="15.6" customHeight="1" x14ac:dyDescent="0.2">
      <c r="A216" s="75" t="s">
        <v>42</v>
      </c>
      <c r="B216" s="40" t="s">
        <v>99</v>
      </c>
      <c r="C216" s="51" t="s">
        <v>102</v>
      </c>
      <c r="D216" s="51">
        <v>633</v>
      </c>
      <c r="E216" s="51" t="s">
        <v>59</v>
      </c>
      <c r="F216" s="51" t="s">
        <v>26</v>
      </c>
      <c r="G216" s="24">
        <v>0</v>
      </c>
      <c r="H216" s="24">
        <v>0</v>
      </c>
      <c r="I216" s="24">
        <v>0</v>
      </c>
      <c r="J216" s="24">
        <v>0</v>
      </c>
      <c r="K216" s="25">
        <v>0</v>
      </c>
      <c r="L216" s="24">
        <v>0</v>
      </c>
      <c r="M216" s="24">
        <v>0</v>
      </c>
      <c r="N216" s="30">
        <f t="shared" si="3"/>
        <v>0</v>
      </c>
      <c r="O216" s="62" t="s">
        <v>1</v>
      </c>
    </row>
    <row r="217" spans="1:18" ht="15.6" customHeight="1" x14ac:dyDescent="0.2">
      <c r="A217" s="75" t="s">
        <v>42</v>
      </c>
      <c r="B217" s="40" t="s">
        <v>99</v>
      </c>
      <c r="C217" s="51" t="s">
        <v>102</v>
      </c>
      <c r="D217" s="51">
        <v>617</v>
      </c>
      <c r="E217" s="51" t="s">
        <v>59</v>
      </c>
      <c r="F217" s="51" t="s">
        <v>26</v>
      </c>
      <c r="G217" s="24">
        <v>0</v>
      </c>
      <c r="H217" s="24">
        <v>0</v>
      </c>
      <c r="I217" s="24">
        <v>0</v>
      </c>
      <c r="J217" s="24">
        <v>0</v>
      </c>
      <c r="K217" s="24">
        <v>12</v>
      </c>
      <c r="L217" s="24">
        <v>0</v>
      </c>
      <c r="M217" s="24">
        <v>0</v>
      </c>
      <c r="N217" s="30">
        <f t="shared" si="3"/>
        <v>12</v>
      </c>
      <c r="O217" s="62">
        <v>12</v>
      </c>
    </row>
    <row r="218" spans="1:18" ht="15.6" customHeight="1" x14ac:dyDescent="0.2">
      <c r="A218" s="75" t="s">
        <v>42</v>
      </c>
      <c r="B218" s="40" t="s">
        <v>99</v>
      </c>
      <c r="C218" s="51" t="s">
        <v>102</v>
      </c>
      <c r="D218" s="51">
        <v>560</v>
      </c>
      <c r="E218" s="51" t="s">
        <v>50</v>
      </c>
      <c r="F218" s="51" t="s">
        <v>26</v>
      </c>
      <c r="G218" s="24">
        <v>0</v>
      </c>
      <c r="H218" s="24">
        <v>0</v>
      </c>
      <c r="I218" s="24">
        <v>0</v>
      </c>
      <c r="J218" s="24">
        <v>0</v>
      </c>
      <c r="K218" s="24">
        <v>16</v>
      </c>
      <c r="L218" s="24">
        <v>0</v>
      </c>
      <c r="M218" s="24">
        <v>0</v>
      </c>
      <c r="N218" s="30">
        <f t="shared" si="3"/>
        <v>16</v>
      </c>
      <c r="O218" s="62">
        <v>16</v>
      </c>
    </row>
    <row r="219" spans="1:18" ht="15.6" customHeight="1" x14ac:dyDescent="0.2">
      <c r="A219" s="75" t="s">
        <v>42</v>
      </c>
      <c r="B219" s="40" t="s">
        <v>99</v>
      </c>
      <c r="C219" s="51" t="s">
        <v>102</v>
      </c>
      <c r="D219" s="51">
        <v>580</v>
      </c>
      <c r="E219" s="51" t="s">
        <v>59</v>
      </c>
      <c r="F219" s="51" t="s">
        <v>26</v>
      </c>
      <c r="G219" s="24">
        <v>0</v>
      </c>
      <c r="H219" s="24">
        <v>0</v>
      </c>
      <c r="I219" s="24">
        <v>0</v>
      </c>
      <c r="J219" s="24">
        <v>0</v>
      </c>
      <c r="K219" s="24">
        <v>19</v>
      </c>
      <c r="L219" s="24">
        <v>0</v>
      </c>
      <c r="M219" s="24">
        <v>0</v>
      </c>
      <c r="N219" s="30">
        <f t="shared" si="3"/>
        <v>19</v>
      </c>
      <c r="O219" s="62">
        <v>19</v>
      </c>
    </row>
    <row r="220" spans="1:18" ht="15.6" customHeight="1" x14ac:dyDescent="0.2">
      <c r="A220" s="75" t="s">
        <v>42</v>
      </c>
      <c r="B220" s="40" t="s">
        <v>99</v>
      </c>
      <c r="C220" s="51" t="s">
        <v>102</v>
      </c>
      <c r="D220" s="51">
        <v>594</v>
      </c>
      <c r="E220" s="52" t="s">
        <v>120</v>
      </c>
      <c r="F220" s="51" t="s">
        <v>26</v>
      </c>
      <c r="G220" s="24">
        <v>0</v>
      </c>
      <c r="H220" s="24">
        <v>0</v>
      </c>
      <c r="I220" s="24">
        <v>0</v>
      </c>
      <c r="J220" s="24">
        <v>0</v>
      </c>
      <c r="K220" s="24">
        <v>24</v>
      </c>
      <c r="L220" s="24">
        <v>0</v>
      </c>
      <c r="M220" s="24">
        <v>0</v>
      </c>
      <c r="N220" s="30">
        <f t="shared" ref="N220:N238" si="4">SUM(G220:M220)</f>
        <v>24</v>
      </c>
      <c r="O220" s="62">
        <v>24</v>
      </c>
    </row>
    <row r="221" spans="1:18" ht="15.6" customHeight="1" x14ac:dyDescent="0.2">
      <c r="A221" s="75" t="s">
        <v>42</v>
      </c>
      <c r="B221" s="40" t="s">
        <v>99</v>
      </c>
      <c r="C221" s="51" t="s">
        <v>102</v>
      </c>
      <c r="D221" s="51">
        <v>670</v>
      </c>
      <c r="E221" s="51" t="s">
        <v>122</v>
      </c>
      <c r="F221" s="51" t="s">
        <v>26</v>
      </c>
      <c r="G221" s="24">
        <v>0</v>
      </c>
      <c r="H221" s="24">
        <v>0</v>
      </c>
      <c r="I221" s="24">
        <v>0</v>
      </c>
      <c r="J221" s="24">
        <v>0</v>
      </c>
      <c r="K221" s="24">
        <v>26</v>
      </c>
      <c r="L221" s="24">
        <v>0</v>
      </c>
      <c r="M221" s="24">
        <v>0</v>
      </c>
      <c r="N221" s="30">
        <f t="shared" si="4"/>
        <v>26</v>
      </c>
      <c r="O221" s="62">
        <v>26</v>
      </c>
    </row>
    <row r="222" spans="1:18" ht="15.6" customHeight="1" x14ac:dyDescent="0.2">
      <c r="A222" s="75" t="s">
        <v>42</v>
      </c>
      <c r="B222" s="40" t="s">
        <v>99</v>
      </c>
      <c r="C222" s="51" t="s">
        <v>103</v>
      </c>
      <c r="D222" s="51">
        <v>1315</v>
      </c>
      <c r="E222" s="51" t="s">
        <v>122</v>
      </c>
      <c r="F222" s="51" t="s">
        <v>26</v>
      </c>
      <c r="G222" s="24">
        <v>0</v>
      </c>
      <c r="H222" s="24">
        <v>0</v>
      </c>
      <c r="I222" s="24">
        <v>0</v>
      </c>
      <c r="J222" s="24">
        <v>0</v>
      </c>
      <c r="K222" s="25">
        <v>0</v>
      </c>
      <c r="L222" s="24">
        <v>0</v>
      </c>
      <c r="M222" s="24">
        <v>0</v>
      </c>
      <c r="N222" s="30">
        <f t="shared" si="4"/>
        <v>0</v>
      </c>
      <c r="O222" s="62" t="s">
        <v>1</v>
      </c>
    </row>
    <row r="223" spans="1:18" ht="15.6" customHeight="1" x14ac:dyDescent="0.2">
      <c r="A223" s="75" t="s">
        <v>42</v>
      </c>
      <c r="B223" s="40" t="s">
        <v>99</v>
      </c>
      <c r="C223" s="51" t="s">
        <v>100</v>
      </c>
      <c r="D223" s="51">
        <v>132</v>
      </c>
      <c r="E223" s="52" t="s">
        <v>120</v>
      </c>
      <c r="F223" s="51" t="s">
        <v>20</v>
      </c>
      <c r="G223" s="24">
        <v>0</v>
      </c>
      <c r="H223" s="24">
        <v>0</v>
      </c>
      <c r="I223" s="24">
        <v>0</v>
      </c>
      <c r="J223" s="24">
        <v>0</v>
      </c>
      <c r="K223" s="25">
        <v>0</v>
      </c>
      <c r="L223" s="24">
        <v>0</v>
      </c>
      <c r="M223" s="24">
        <v>0</v>
      </c>
      <c r="N223" s="30">
        <f t="shared" si="4"/>
        <v>0</v>
      </c>
      <c r="O223" s="62">
        <v>7.6</v>
      </c>
    </row>
    <row r="224" spans="1:18" ht="15.6" customHeight="1" x14ac:dyDescent="0.2">
      <c r="A224" s="75" t="s">
        <v>42</v>
      </c>
      <c r="B224" s="40" t="s">
        <v>99</v>
      </c>
      <c r="C224" s="51" t="s">
        <v>100</v>
      </c>
      <c r="D224" s="51">
        <v>134</v>
      </c>
      <c r="E224" s="52" t="s">
        <v>120</v>
      </c>
      <c r="F224" s="51" t="s">
        <v>20</v>
      </c>
      <c r="G224" s="24">
        <v>0</v>
      </c>
      <c r="H224" s="24">
        <v>0</v>
      </c>
      <c r="I224" s="24">
        <v>0</v>
      </c>
      <c r="J224" s="24">
        <v>0</v>
      </c>
      <c r="K224" s="25">
        <v>0</v>
      </c>
      <c r="L224" s="24">
        <v>0</v>
      </c>
      <c r="M224" s="24">
        <v>0</v>
      </c>
      <c r="N224" s="30">
        <f t="shared" si="4"/>
        <v>0</v>
      </c>
      <c r="O224" s="62">
        <v>8.9</v>
      </c>
    </row>
    <row r="225" spans="1:15" ht="15.6" customHeight="1" x14ac:dyDescent="0.2">
      <c r="A225" s="75" t="s">
        <v>42</v>
      </c>
      <c r="B225" s="40" t="s">
        <v>99</v>
      </c>
      <c r="C225" s="51" t="s">
        <v>100</v>
      </c>
      <c r="D225" s="51" t="s">
        <v>15</v>
      </c>
      <c r="E225" s="52" t="s">
        <v>120</v>
      </c>
      <c r="F225" s="51" t="s">
        <v>20</v>
      </c>
      <c r="G225" s="24">
        <v>0</v>
      </c>
      <c r="H225" s="24">
        <v>0</v>
      </c>
      <c r="I225" s="24">
        <v>0</v>
      </c>
      <c r="J225" s="24">
        <v>0</v>
      </c>
      <c r="K225" s="24">
        <v>1.8</v>
      </c>
      <c r="L225" s="24">
        <v>0</v>
      </c>
      <c r="M225" s="24">
        <v>0</v>
      </c>
      <c r="N225" s="30">
        <f t="shared" si="4"/>
        <v>1.8</v>
      </c>
      <c r="O225" s="62">
        <v>8.9</v>
      </c>
    </row>
    <row r="226" spans="1:15" ht="15.6" customHeight="1" x14ac:dyDescent="0.2">
      <c r="A226" s="75" t="s">
        <v>42</v>
      </c>
      <c r="B226" s="40" t="s">
        <v>99</v>
      </c>
      <c r="C226" s="51" t="s">
        <v>100</v>
      </c>
      <c r="D226" s="51" t="s">
        <v>17</v>
      </c>
      <c r="E226" s="52" t="s">
        <v>120</v>
      </c>
      <c r="F226" s="51" t="s">
        <v>20</v>
      </c>
      <c r="G226" s="24">
        <v>0</v>
      </c>
      <c r="H226" s="24">
        <v>0</v>
      </c>
      <c r="I226" s="24">
        <v>0</v>
      </c>
      <c r="J226" s="24">
        <v>0</v>
      </c>
      <c r="K226" s="24">
        <v>4.8</v>
      </c>
      <c r="L226" s="24">
        <v>0</v>
      </c>
      <c r="M226" s="24">
        <v>0</v>
      </c>
      <c r="N226" s="30">
        <f t="shared" si="4"/>
        <v>4.8</v>
      </c>
      <c r="O226" s="62" t="s">
        <v>1</v>
      </c>
    </row>
    <row r="227" spans="1:15" ht="15.6" customHeight="1" x14ac:dyDescent="0.2">
      <c r="A227" s="75" t="s">
        <v>42</v>
      </c>
      <c r="B227" s="40" t="s">
        <v>99</v>
      </c>
      <c r="C227" s="51" t="s">
        <v>100</v>
      </c>
      <c r="D227" s="51">
        <v>133</v>
      </c>
      <c r="E227" s="52" t="s">
        <v>120</v>
      </c>
      <c r="F227" s="51" t="s">
        <v>20</v>
      </c>
      <c r="G227" s="24">
        <v>0</v>
      </c>
      <c r="H227" s="24">
        <v>0</v>
      </c>
      <c r="I227" s="24">
        <v>0</v>
      </c>
      <c r="J227" s="24">
        <v>0</v>
      </c>
      <c r="K227" s="24">
        <v>5</v>
      </c>
      <c r="L227" s="24">
        <v>0</v>
      </c>
      <c r="M227" s="24">
        <v>0</v>
      </c>
      <c r="N227" s="30">
        <f t="shared" si="4"/>
        <v>5</v>
      </c>
      <c r="O227" s="62">
        <v>3</v>
      </c>
    </row>
    <row r="228" spans="1:15" ht="15.6" customHeight="1" x14ac:dyDescent="0.2">
      <c r="A228" s="75" t="s">
        <v>42</v>
      </c>
      <c r="B228" s="40" t="s">
        <v>99</v>
      </c>
      <c r="C228" s="51" t="s">
        <v>100</v>
      </c>
      <c r="D228" s="51">
        <v>137</v>
      </c>
      <c r="E228" s="52" t="s">
        <v>120</v>
      </c>
      <c r="F228" s="51" t="s">
        <v>20</v>
      </c>
      <c r="G228" s="24">
        <v>0</v>
      </c>
      <c r="H228" s="24">
        <v>0</v>
      </c>
      <c r="I228" s="24">
        <v>0</v>
      </c>
      <c r="J228" s="24">
        <v>0</v>
      </c>
      <c r="K228" s="24">
        <v>1.2</v>
      </c>
      <c r="L228" s="24">
        <v>0</v>
      </c>
      <c r="M228" s="24">
        <v>0</v>
      </c>
      <c r="N228" s="30">
        <f t="shared" si="4"/>
        <v>1.2</v>
      </c>
      <c r="O228" s="62">
        <v>1.8</v>
      </c>
    </row>
    <row r="229" spans="1:15" ht="15.6" customHeight="1" x14ac:dyDescent="0.2">
      <c r="A229" s="75" t="s">
        <v>42</v>
      </c>
      <c r="B229" s="40" t="s">
        <v>99</v>
      </c>
      <c r="C229" s="51" t="s">
        <v>100</v>
      </c>
      <c r="D229" s="51" t="s">
        <v>31</v>
      </c>
      <c r="E229" s="52" t="s">
        <v>120</v>
      </c>
      <c r="F229" s="51" t="s">
        <v>20</v>
      </c>
      <c r="G229" s="24">
        <v>0</v>
      </c>
      <c r="H229" s="24">
        <v>0</v>
      </c>
      <c r="I229" s="24">
        <v>0</v>
      </c>
      <c r="J229" s="24">
        <v>0</v>
      </c>
      <c r="K229" s="24">
        <v>7.3</v>
      </c>
      <c r="L229" s="24">
        <v>0</v>
      </c>
      <c r="M229" s="24">
        <v>0</v>
      </c>
      <c r="N229" s="30">
        <f t="shared" si="4"/>
        <v>7.3</v>
      </c>
      <c r="O229" s="62" t="s">
        <v>146</v>
      </c>
    </row>
    <row r="230" spans="1:15" ht="15.6" customHeight="1" x14ac:dyDescent="0.2">
      <c r="A230" s="75" t="s">
        <v>42</v>
      </c>
      <c r="B230" s="40" t="s">
        <v>99</v>
      </c>
      <c r="C230" s="51" t="s">
        <v>100</v>
      </c>
      <c r="D230" s="51" t="s">
        <v>27</v>
      </c>
      <c r="E230" s="52" t="s">
        <v>120</v>
      </c>
      <c r="F230" s="51" t="s">
        <v>20</v>
      </c>
      <c r="G230" s="24">
        <v>0</v>
      </c>
      <c r="H230" s="24">
        <v>0</v>
      </c>
      <c r="I230" s="24">
        <v>0</v>
      </c>
      <c r="J230" s="24">
        <v>0</v>
      </c>
      <c r="K230" s="24">
        <v>8.4</v>
      </c>
      <c r="L230" s="24">
        <v>0</v>
      </c>
      <c r="M230" s="24">
        <v>0</v>
      </c>
      <c r="N230" s="30">
        <f t="shared" si="4"/>
        <v>8.4</v>
      </c>
      <c r="O230" s="62" t="s">
        <v>147</v>
      </c>
    </row>
    <row r="231" spans="1:15" ht="15.6" customHeight="1" x14ac:dyDescent="0.2">
      <c r="A231" s="75" t="s">
        <v>42</v>
      </c>
      <c r="B231" s="40" t="s">
        <v>99</v>
      </c>
      <c r="C231" s="51" t="s">
        <v>100</v>
      </c>
      <c r="D231" s="51" t="s">
        <v>29</v>
      </c>
      <c r="E231" s="52" t="s">
        <v>120</v>
      </c>
      <c r="F231" s="51" t="s">
        <v>20</v>
      </c>
      <c r="G231" s="24">
        <v>0</v>
      </c>
      <c r="H231" s="24">
        <v>0</v>
      </c>
      <c r="I231" s="24">
        <v>0</v>
      </c>
      <c r="J231" s="24">
        <v>0</v>
      </c>
      <c r="K231" s="24">
        <v>9.3000000000000007</v>
      </c>
      <c r="L231" s="24">
        <v>0</v>
      </c>
      <c r="M231" s="24">
        <v>0</v>
      </c>
      <c r="N231" s="30">
        <f t="shared" si="4"/>
        <v>9.3000000000000007</v>
      </c>
      <c r="O231" s="62" t="s">
        <v>1</v>
      </c>
    </row>
    <row r="232" spans="1:15" ht="15.6" customHeight="1" x14ac:dyDescent="0.2">
      <c r="A232" s="75" t="s">
        <v>42</v>
      </c>
      <c r="B232" s="40" t="s">
        <v>99</v>
      </c>
      <c r="C232" s="51" t="s">
        <v>100</v>
      </c>
      <c r="D232" s="51" t="s">
        <v>30</v>
      </c>
      <c r="E232" s="52" t="s">
        <v>120</v>
      </c>
      <c r="F232" s="51" t="s">
        <v>20</v>
      </c>
      <c r="G232" s="24">
        <v>0</v>
      </c>
      <c r="H232" s="24">
        <v>0</v>
      </c>
      <c r="I232" s="24">
        <v>0</v>
      </c>
      <c r="J232" s="24">
        <v>0</v>
      </c>
      <c r="K232" s="24">
        <v>9.8000000000000007</v>
      </c>
      <c r="L232" s="24">
        <v>0</v>
      </c>
      <c r="M232" s="24">
        <v>0</v>
      </c>
      <c r="N232" s="30">
        <f t="shared" si="4"/>
        <v>9.8000000000000007</v>
      </c>
      <c r="O232" s="62">
        <v>6</v>
      </c>
    </row>
    <row r="233" spans="1:15" ht="15.6" customHeight="1" x14ac:dyDescent="0.2">
      <c r="A233" s="75" t="s">
        <v>42</v>
      </c>
      <c r="B233" s="40" t="s">
        <v>99</v>
      </c>
      <c r="C233" s="51" t="s">
        <v>102</v>
      </c>
      <c r="D233" s="51">
        <v>567</v>
      </c>
      <c r="E233" s="52" t="s">
        <v>120</v>
      </c>
      <c r="F233" s="51" t="s">
        <v>20</v>
      </c>
      <c r="G233" s="24">
        <v>0</v>
      </c>
      <c r="H233" s="24">
        <v>0</v>
      </c>
      <c r="I233" s="24">
        <v>0</v>
      </c>
      <c r="J233" s="24">
        <v>0</v>
      </c>
      <c r="K233" s="25">
        <v>0</v>
      </c>
      <c r="L233" s="24">
        <v>0</v>
      </c>
      <c r="M233" s="24">
        <v>0</v>
      </c>
      <c r="N233" s="30">
        <f t="shared" si="4"/>
        <v>0</v>
      </c>
      <c r="O233" s="62" t="s">
        <v>1</v>
      </c>
    </row>
    <row r="234" spans="1:15" ht="15.6" customHeight="1" x14ac:dyDescent="0.2">
      <c r="A234" s="75" t="s">
        <v>42</v>
      </c>
      <c r="B234" s="40" t="s">
        <v>99</v>
      </c>
      <c r="C234" s="51" t="s">
        <v>102</v>
      </c>
      <c r="D234" s="51">
        <v>569</v>
      </c>
      <c r="E234" s="52" t="s">
        <v>120</v>
      </c>
      <c r="F234" s="51" t="s">
        <v>20</v>
      </c>
      <c r="G234" s="24">
        <v>0</v>
      </c>
      <c r="H234" s="24">
        <v>0</v>
      </c>
      <c r="I234" s="24">
        <v>0</v>
      </c>
      <c r="J234" s="24">
        <v>0</v>
      </c>
      <c r="K234" s="24">
        <v>9.8000000000000007</v>
      </c>
      <c r="L234" s="24">
        <v>0</v>
      </c>
      <c r="M234" s="24">
        <v>0</v>
      </c>
      <c r="N234" s="30">
        <f t="shared" si="4"/>
        <v>9.8000000000000007</v>
      </c>
      <c r="O234" s="62" t="s">
        <v>156</v>
      </c>
    </row>
    <row r="235" spans="1:15" ht="15.6" customHeight="1" x14ac:dyDescent="0.2">
      <c r="A235" s="75" t="s">
        <v>42</v>
      </c>
      <c r="B235" s="40" t="s">
        <v>99</v>
      </c>
      <c r="C235" s="51" t="s">
        <v>102</v>
      </c>
      <c r="D235" s="51">
        <v>568</v>
      </c>
      <c r="E235" s="52" t="s">
        <v>120</v>
      </c>
      <c r="F235" s="51" t="s">
        <v>20</v>
      </c>
      <c r="G235" s="24">
        <v>0</v>
      </c>
      <c r="H235" s="24">
        <v>0</v>
      </c>
      <c r="I235" s="24">
        <v>0</v>
      </c>
      <c r="J235" s="24">
        <v>0</v>
      </c>
      <c r="K235" s="24">
        <v>12.5</v>
      </c>
      <c r="L235" s="24">
        <v>0</v>
      </c>
      <c r="M235" s="24">
        <v>0</v>
      </c>
      <c r="N235" s="30">
        <f t="shared" si="4"/>
        <v>12.5</v>
      </c>
      <c r="O235" s="62" t="s">
        <v>155</v>
      </c>
    </row>
    <row r="236" spans="1:15" ht="15.6" customHeight="1" x14ac:dyDescent="0.2">
      <c r="A236" s="75" t="s">
        <v>42</v>
      </c>
      <c r="B236" s="40" t="s">
        <v>99</v>
      </c>
      <c r="C236" s="51" t="s">
        <v>102</v>
      </c>
      <c r="D236" s="51">
        <v>566</v>
      </c>
      <c r="E236" s="52" t="s">
        <v>120</v>
      </c>
      <c r="F236" s="51" t="s">
        <v>20</v>
      </c>
      <c r="G236" s="24">
        <v>0</v>
      </c>
      <c r="H236" s="24">
        <v>0</v>
      </c>
      <c r="I236" s="24">
        <v>0</v>
      </c>
      <c r="J236" s="24">
        <v>0</v>
      </c>
      <c r="K236" s="39">
        <v>15</v>
      </c>
      <c r="L236" s="24">
        <v>0</v>
      </c>
      <c r="M236" s="24">
        <v>0</v>
      </c>
      <c r="N236" s="30">
        <f t="shared" si="4"/>
        <v>15</v>
      </c>
      <c r="O236" s="62" t="s">
        <v>154</v>
      </c>
    </row>
    <row r="237" spans="1:15" ht="15.6" customHeight="1" x14ac:dyDescent="0.2">
      <c r="A237" s="75" t="s">
        <v>108</v>
      </c>
      <c r="B237" s="40" t="s">
        <v>99</v>
      </c>
      <c r="C237" s="51" t="s">
        <v>100</v>
      </c>
      <c r="D237" s="51">
        <v>391</v>
      </c>
      <c r="E237" s="51" t="s">
        <v>46</v>
      </c>
      <c r="F237" s="51" t="s">
        <v>26</v>
      </c>
      <c r="G237" s="24">
        <v>0</v>
      </c>
      <c r="H237" s="24">
        <v>0</v>
      </c>
      <c r="I237" s="24">
        <v>0</v>
      </c>
      <c r="J237" s="24">
        <v>0</v>
      </c>
      <c r="K237" s="24">
        <v>15</v>
      </c>
      <c r="L237" s="24">
        <v>0</v>
      </c>
      <c r="M237" s="24">
        <v>0</v>
      </c>
      <c r="N237" s="30">
        <f t="shared" si="4"/>
        <v>15</v>
      </c>
      <c r="O237" s="76">
        <v>15</v>
      </c>
    </row>
    <row r="238" spans="1:15" ht="15.6" customHeight="1" x14ac:dyDescent="0.2">
      <c r="A238" s="75" t="s">
        <v>108</v>
      </c>
      <c r="B238" s="40" t="s">
        <v>99</v>
      </c>
      <c r="C238" s="51" t="s">
        <v>100</v>
      </c>
      <c r="D238" s="51">
        <v>424</v>
      </c>
      <c r="E238" s="51" t="s">
        <v>46</v>
      </c>
      <c r="F238" s="51" t="s">
        <v>26</v>
      </c>
      <c r="G238" s="24">
        <v>0</v>
      </c>
      <c r="H238" s="24">
        <v>0</v>
      </c>
      <c r="I238" s="24">
        <v>0</v>
      </c>
      <c r="J238" s="24">
        <v>0</v>
      </c>
      <c r="K238" s="24">
        <v>17</v>
      </c>
      <c r="L238" s="24">
        <v>0</v>
      </c>
      <c r="M238" s="24">
        <v>0</v>
      </c>
      <c r="N238" s="30">
        <f t="shared" si="4"/>
        <v>17</v>
      </c>
      <c r="O238" s="76">
        <v>17</v>
      </c>
    </row>
  </sheetData>
  <sortState ref="A188:O238">
    <sortCondition ref="B188:B238"/>
    <sortCondition ref="A188:A238"/>
  </sortState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7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ColWidth="10.77734375" defaultRowHeight="15.75" x14ac:dyDescent="0.2"/>
  <cols>
    <col min="1" max="1" width="15.109375" style="78" customWidth="1"/>
    <col min="2" max="2" width="5.77734375" style="78" customWidth="1"/>
    <col min="3" max="3" width="6.44140625" style="78" customWidth="1"/>
    <col min="4" max="4" width="7.88671875" style="78" customWidth="1"/>
    <col min="5" max="5" width="10.77734375" style="78"/>
    <col min="6" max="6" width="6.88671875" style="78" customWidth="1"/>
    <col min="7" max="8" width="6.5546875" style="78" customWidth="1"/>
    <col min="9" max="9" width="7.77734375" style="78" customWidth="1"/>
    <col min="10" max="10" width="6.5546875" style="78" customWidth="1"/>
    <col min="11" max="11" width="8.33203125" style="78" customWidth="1"/>
    <col min="12" max="14" width="6.5546875" style="78" customWidth="1"/>
    <col min="15" max="15" width="4.44140625" style="78" customWidth="1"/>
    <col min="16" max="16" width="10.77734375" style="4"/>
    <col min="17" max="16384" width="10.77734375" style="78"/>
  </cols>
  <sheetData>
    <row r="1" spans="1:16" ht="31.9" customHeight="1" x14ac:dyDescent="0.2">
      <c r="A1" s="32" t="s">
        <v>94</v>
      </c>
      <c r="B1" s="33" t="s">
        <v>95</v>
      </c>
      <c r="C1" s="34" t="s">
        <v>96</v>
      </c>
      <c r="D1" s="34" t="s">
        <v>129</v>
      </c>
      <c r="E1" s="34" t="s">
        <v>0</v>
      </c>
      <c r="F1" s="35" t="s">
        <v>131</v>
      </c>
      <c r="G1" s="36" t="s">
        <v>159</v>
      </c>
      <c r="H1" s="36" t="s">
        <v>160</v>
      </c>
      <c r="I1" s="36" t="s">
        <v>161</v>
      </c>
      <c r="J1" s="36" t="s">
        <v>162</v>
      </c>
      <c r="K1" s="36" t="s">
        <v>166</v>
      </c>
      <c r="L1" s="36" t="s">
        <v>163</v>
      </c>
      <c r="M1" s="36" t="s">
        <v>164</v>
      </c>
      <c r="N1" s="37" t="s">
        <v>157</v>
      </c>
      <c r="O1" s="38" t="s">
        <v>165</v>
      </c>
      <c r="P1" s="20" t="s">
        <v>200</v>
      </c>
    </row>
    <row r="2" spans="1:16" x14ac:dyDescent="0.2">
      <c r="A2" s="46" t="s">
        <v>42</v>
      </c>
      <c r="B2" s="47" t="s">
        <v>97</v>
      </c>
      <c r="C2" s="48"/>
      <c r="D2" s="48">
        <v>27</v>
      </c>
      <c r="E2" s="48" t="s">
        <v>111</v>
      </c>
      <c r="F2" s="48" t="s">
        <v>2</v>
      </c>
      <c r="G2" s="23">
        <v>44</v>
      </c>
      <c r="H2" s="23">
        <v>9.1</v>
      </c>
      <c r="I2" s="23">
        <v>0.01</v>
      </c>
      <c r="J2" s="23">
        <v>0</v>
      </c>
      <c r="K2" s="23">
        <v>39.299999999999997</v>
      </c>
      <c r="L2" s="23">
        <v>2.5</v>
      </c>
      <c r="M2" s="23">
        <v>0</v>
      </c>
      <c r="N2" s="29">
        <f t="shared" ref="N2:N33" si="0">SUM(G2:M2)</f>
        <v>94.91</v>
      </c>
      <c r="O2" s="49">
        <v>39.299999999999997</v>
      </c>
      <c r="P2" s="10" t="s">
        <v>100</v>
      </c>
    </row>
    <row r="3" spans="1:16" x14ac:dyDescent="0.2">
      <c r="A3" s="50" t="s">
        <v>42</v>
      </c>
      <c r="B3" s="40" t="s">
        <v>98</v>
      </c>
      <c r="C3" s="51"/>
      <c r="D3" s="51">
        <v>69</v>
      </c>
      <c r="E3" s="52" t="s">
        <v>112</v>
      </c>
      <c r="F3" s="51" t="s">
        <v>2</v>
      </c>
      <c r="G3" s="24">
        <v>41.5</v>
      </c>
      <c r="H3" s="24">
        <v>6.5</v>
      </c>
      <c r="I3" s="24">
        <v>0.13</v>
      </c>
      <c r="J3" s="24">
        <v>2.7</v>
      </c>
      <c r="K3" s="24">
        <v>44.2</v>
      </c>
      <c r="L3" s="24">
        <v>0</v>
      </c>
      <c r="M3" s="24">
        <v>0</v>
      </c>
      <c r="N3" s="30">
        <f t="shared" si="0"/>
        <v>95.03</v>
      </c>
      <c r="O3" s="53">
        <v>6.5</v>
      </c>
      <c r="P3" s="10" t="s">
        <v>100</v>
      </c>
    </row>
    <row r="4" spans="1:16" x14ac:dyDescent="0.2">
      <c r="A4" s="50" t="s">
        <v>42</v>
      </c>
      <c r="B4" s="40" t="s">
        <v>98</v>
      </c>
      <c r="C4" s="51"/>
      <c r="D4" s="51">
        <v>71</v>
      </c>
      <c r="E4" s="52" t="s">
        <v>112</v>
      </c>
      <c r="F4" s="51" t="s">
        <v>9</v>
      </c>
      <c r="G4" s="24">
        <v>81</v>
      </c>
      <c r="H4" s="24">
        <v>14.5</v>
      </c>
      <c r="I4" s="24">
        <v>0</v>
      </c>
      <c r="J4" s="24">
        <v>0</v>
      </c>
      <c r="K4" s="24">
        <v>4</v>
      </c>
      <c r="L4" s="24">
        <v>0</v>
      </c>
      <c r="M4" s="24">
        <v>0</v>
      </c>
      <c r="N4" s="30">
        <f t="shared" si="0"/>
        <v>99.5</v>
      </c>
      <c r="O4" s="53">
        <v>7.3</v>
      </c>
      <c r="P4" s="10" t="s">
        <v>100</v>
      </c>
    </row>
    <row r="5" spans="1:16" x14ac:dyDescent="0.2">
      <c r="A5" s="50" t="s">
        <v>42</v>
      </c>
      <c r="B5" s="40" t="s">
        <v>98</v>
      </c>
      <c r="C5" s="51"/>
      <c r="D5" s="51">
        <v>72</v>
      </c>
      <c r="E5" s="52" t="s">
        <v>112</v>
      </c>
      <c r="F5" s="51" t="s">
        <v>9</v>
      </c>
      <c r="G5" s="24">
        <v>78</v>
      </c>
      <c r="H5" s="24">
        <v>11</v>
      </c>
      <c r="I5" s="24">
        <v>0</v>
      </c>
      <c r="J5" s="24">
        <v>0</v>
      </c>
      <c r="K5" s="24">
        <v>11</v>
      </c>
      <c r="L5" s="24">
        <v>0</v>
      </c>
      <c r="M5" s="24">
        <v>0</v>
      </c>
      <c r="N5" s="30">
        <f t="shared" si="0"/>
        <v>100</v>
      </c>
      <c r="O5" s="53">
        <v>7.4</v>
      </c>
      <c r="P5" s="10" t="s">
        <v>100</v>
      </c>
    </row>
    <row r="6" spans="1:16" x14ac:dyDescent="0.2">
      <c r="A6" s="50" t="s">
        <v>42</v>
      </c>
      <c r="B6" s="40" t="s">
        <v>98</v>
      </c>
      <c r="C6" s="51"/>
      <c r="D6" s="51">
        <v>79</v>
      </c>
      <c r="E6" s="52" t="s">
        <v>112</v>
      </c>
      <c r="F6" s="51" t="s">
        <v>2</v>
      </c>
      <c r="G6" s="24">
        <v>45.8</v>
      </c>
      <c r="H6" s="24">
        <v>4.7</v>
      </c>
      <c r="I6" s="24">
        <v>0.72</v>
      </c>
      <c r="J6" s="24">
        <v>7.4</v>
      </c>
      <c r="K6" s="24">
        <v>7.3</v>
      </c>
      <c r="L6" s="24">
        <v>29.1</v>
      </c>
      <c r="M6" s="24">
        <v>0</v>
      </c>
      <c r="N6" s="30">
        <f t="shared" si="0"/>
        <v>95.02000000000001</v>
      </c>
      <c r="O6" s="53">
        <v>11</v>
      </c>
      <c r="P6" s="10" t="s">
        <v>100</v>
      </c>
    </row>
    <row r="7" spans="1:16" x14ac:dyDescent="0.2">
      <c r="A7" s="50" t="s">
        <v>42</v>
      </c>
      <c r="B7" s="40" t="s">
        <v>98</v>
      </c>
      <c r="C7" s="51"/>
      <c r="D7" s="51">
        <v>96</v>
      </c>
      <c r="E7" s="52" t="s">
        <v>116</v>
      </c>
      <c r="F7" s="51" t="s">
        <v>9</v>
      </c>
      <c r="G7" s="24">
        <v>78</v>
      </c>
      <c r="H7" s="24">
        <v>14</v>
      </c>
      <c r="I7" s="24">
        <v>0</v>
      </c>
      <c r="J7" s="24">
        <v>0</v>
      </c>
      <c r="K7" s="24">
        <v>6.5</v>
      </c>
      <c r="L7" s="24">
        <v>0</v>
      </c>
      <c r="M7" s="24">
        <v>0</v>
      </c>
      <c r="N7" s="30">
        <f t="shared" si="0"/>
        <v>98.5</v>
      </c>
      <c r="O7" s="53">
        <v>12</v>
      </c>
      <c r="P7" s="10" t="s">
        <v>100</v>
      </c>
    </row>
    <row r="8" spans="1:16" x14ac:dyDescent="0.2">
      <c r="A8" s="50" t="s">
        <v>42</v>
      </c>
      <c r="B8" s="40" t="s">
        <v>98</v>
      </c>
      <c r="C8" s="51"/>
      <c r="D8" s="51">
        <v>97</v>
      </c>
      <c r="E8" s="52" t="s">
        <v>116</v>
      </c>
      <c r="F8" s="51" t="s">
        <v>9</v>
      </c>
      <c r="G8" s="24">
        <v>74</v>
      </c>
      <c r="H8" s="24">
        <v>13</v>
      </c>
      <c r="I8" s="24">
        <v>0</v>
      </c>
      <c r="J8" s="24">
        <v>0</v>
      </c>
      <c r="K8" s="24">
        <v>12</v>
      </c>
      <c r="L8" s="24">
        <v>0</v>
      </c>
      <c r="M8" s="24">
        <v>0</v>
      </c>
      <c r="N8" s="30">
        <f t="shared" si="0"/>
        <v>99</v>
      </c>
      <c r="O8" s="53">
        <v>44.2</v>
      </c>
      <c r="P8" s="10" t="s">
        <v>100</v>
      </c>
    </row>
    <row r="9" spans="1:16" x14ac:dyDescent="0.2">
      <c r="A9" s="50" t="s">
        <v>42</v>
      </c>
      <c r="B9" s="40" t="s">
        <v>98</v>
      </c>
      <c r="C9" s="51"/>
      <c r="D9" s="51">
        <v>110</v>
      </c>
      <c r="E9" s="52" t="s">
        <v>117</v>
      </c>
      <c r="F9" s="51" t="s">
        <v>2</v>
      </c>
      <c r="G9" s="24">
        <v>83</v>
      </c>
      <c r="H9" s="24">
        <v>4.3</v>
      </c>
      <c r="I9" s="24">
        <v>0.2</v>
      </c>
      <c r="J9" s="24">
        <v>0</v>
      </c>
      <c r="K9" s="24">
        <v>7.4</v>
      </c>
      <c r="L9" s="24">
        <v>0</v>
      </c>
      <c r="M9" s="24">
        <v>0</v>
      </c>
      <c r="N9" s="30">
        <f t="shared" si="0"/>
        <v>94.9</v>
      </c>
      <c r="O9" s="53">
        <v>17</v>
      </c>
      <c r="P9" s="10" t="s">
        <v>100</v>
      </c>
    </row>
    <row r="10" spans="1:16" x14ac:dyDescent="0.2">
      <c r="A10" s="50" t="s">
        <v>42</v>
      </c>
      <c r="B10" s="40" t="s">
        <v>98</v>
      </c>
      <c r="C10" s="51"/>
      <c r="D10" s="51">
        <v>117</v>
      </c>
      <c r="E10" s="52" t="s">
        <v>119</v>
      </c>
      <c r="F10" s="51" t="s">
        <v>2</v>
      </c>
      <c r="G10" s="24">
        <v>82</v>
      </c>
      <c r="H10" s="24">
        <v>4.0999999999999996</v>
      </c>
      <c r="I10" s="24">
        <v>0</v>
      </c>
      <c r="J10" s="24">
        <v>5.9</v>
      </c>
      <c r="K10" s="24">
        <v>3</v>
      </c>
      <c r="L10" s="24">
        <v>0</v>
      </c>
      <c r="M10" s="24">
        <v>0</v>
      </c>
      <c r="N10" s="30">
        <f t="shared" si="0"/>
        <v>95</v>
      </c>
      <c r="O10" s="53">
        <v>10</v>
      </c>
    </row>
    <row r="11" spans="1:16" x14ac:dyDescent="0.2">
      <c r="A11" s="50" t="s">
        <v>42</v>
      </c>
      <c r="B11" s="40" t="s">
        <v>99</v>
      </c>
      <c r="C11" s="51" t="s">
        <v>100</v>
      </c>
      <c r="D11" s="51">
        <v>131</v>
      </c>
      <c r="E11" s="52" t="s">
        <v>120</v>
      </c>
      <c r="F11" s="51" t="s">
        <v>2</v>
      </c>
      <c r="G11" s="24">
        <v>64.599999999999994</v>
      </c>
      <c r="H11" s="24">
        <v>14.4</v>
      </c>
      <c r="I11" s="24">
        <v>0.22</v>
      </c>
      <c r="J11" s="24">
        <v>3.5</v>
      </c>
      <c r="K11" s="24">
        <v>7.6</v>
      </c>
      <c r="L11" s="24">
        <v>4.5999999999999996</v>
      </c>
      <c r="M11" s="24">
        <v>0</v>
      </c>
      <c r="N11" s="30">
        <f t="shared" si="0"/>
        <v>94.919999999999987</v>
      </c>
      <c r="O11" s="53" t="s">
        <v>19</v>
      </c>
    </row>
    <row r="12" spans="1:16" x14ac:dyDescent="0.2">
      <c r="A12" s="50" t="s">
        <v>42</v>
      </c>
      <c r="B12" s="40" t="s">
        <v>99</v>
      </c>
      <c r="C12" s="51" t="s">
        <v>100</v>
      </c>
      <c r="D12" s="51">
        <v>135</v>
      </c>
      <c r="E12" s="52" t="s">
        <v>120</v>
      </c>
      <c r="F12" s="51" t="s">
        <v>9</v>
      </c>
      <c r="G12" s="24">
        <v>82</v>
      </c>
      <c r="H12" s="24">
        <v>13</v>
      </c>
      <c r="I12" s="24">
        <v>0</v>
      </c>
      <c r="J12" s="24">
        <v>0</v>
      </c>
      <c r="K12" s="24">
        <v>3</v>
      </c>
      <c r="L12" s="24">
        <v>0</v>
      </c>
      <c r="M12" s="63">
        <v>1.5</v>
      </c>
      <c r="N12" s="30">
        <f t="shared" si="0"/>
        <v>99.5</v>
      </c>
      <c r="O12" s="53">
        <v>1</v>
      </c>
    </row>
    <row r="13" spans="1:16" x14ac:dyDescent="0.2">
      <c r="A13" s="50" t="s">
        <v>42</v>
      </c>
      <c r="B13" s="40" t="s">
        <v>99</v>
      </c>
      <c r="C13" s="51" t="s">
        <v>100</v>
      </c>
      <c r="D13" s="51">
        <v>136</v>
      </c>
      <c r="E13" s="52" t="s">
        <v>120</v>
      </c>
      <c r="F13" s="51" t="s">
        <v>9</v>
      </c>
      <c r="G13" s="24">
        <v>83.5</v>
      </c>
      <c r="H13" s="24">
        <v>15.5</v>
      </c>
      <c r="I13" s="24">
        <v>0</v>
      </c>
      <c r="J13" s="24">
        <v>0</v>
      </c>
      <c r="K13" s="25">
        <v>0</v>
      </c>
      <c r="L13" s="24">
        <v>0</v>
      </c>
      <c r="M13" s="24">
        <v>1</v>
      </c>
      <c r="N13" s="30">
        <f t="shared" si="0"/>
        <v>100</v>
      </c>
      <c r="O13" s="53">
        <v>18</v>
      </c>
    </row>
    <row r="14" spans="1:16" x14ac:dyDescent="0.2">
      <c r="A14" s="50" t="s">
        <v>42</v>
      </c>
      <c r="B14" s="40" t="s">
        <v>99</v>
      </c>
      <c r="C14" s="51" t="s">
        <v>100</v>
      </c>
      <c r="D14" s="51">
        <v>139</v>
      </c>
      <c r="E14" s="52" t="s">
        <v>120</v>
      </c>
      <c r="F14" s="51" t="s">
        <v>9</v>
      </c>
      <c r="G14" s="24">
        <v>91.5</v>
      </c>
      <c r="H14" s="24">
        <v>6.7</v>
      </c>
      <c r="I14" s="24">
        <v>0</v>
      </c>
      <c r="J14" s="24">
        <v>0</v>
      </c>
      <c r="K14" s="24">
        <v>1</v>
      </c>
      <c r="L14" s="24">
        <v>0</v>
      </c>
      <c r="M14" s="24">
        <v>0.75</v>
      </c>
      <c r="N14" s="30">
        <f t="shared" si="0"/>
        <v>99.95</v>
      </c>
      <c r="O14" s="53">
        <v>2</v>
      </c>
    </row>
    <row r="15" spans="1:16" x14ac:dyDescent="0.2">
      <c r="A15" s="50" t="s">
        <v>42</v>
      </c>
      <c r="B15" s="40" t="s">
        <v>99</v>
      </c>
      <c r="C15" s="51" t="s">
        <v>100</v>
      </c>
      <c r="D15" s="51">
        <v>140</v>
      </c>
      <c r="E15" s="52" t="s">
        <v>120</v>
      </c>
      <c r="F15" s="51" t="s">
        <v>9</v>
      </c>
      <c r="G15" s="24">
        <v>79</v>
      </c>
      <c r="H15" s="24">
        <v>18</v>
      </c>
      <c r="I15" s="24">
        <v>0</v>
      </c>
      <c r="J15" s="24">
        <v>0</v>
      </c>
      <c r="K15" s="24">
        <v>2</v>
      </c>
      <c r="L15" s="24">
        <v>0</v>
      </c>
      <c r="M15" s="24">
        <v>1</v>
      </c>
      <c r="N15" s="30">
        <f t="shared" si="0"/>
        <v>100</v>
      </c>
      <c r="O15" s="53" t="s">
        <v>152</v>
      </c>
    </row>
    <row r="16" spans="1:16" x14ac:dyDescent="0.2">
      <c r="A16" s="50" t="s">
        <v>42</v>
      </c>
      <c r="B16" s="40" t="s">
        <v>99</v>
      </c>
      <c r="C16" s="51" t="s">
        <v>100</v>
      </c>
      <c r="D16" s="51">
        <v>142</v>
      </c>
      <c r="E16" s="52" t="s">
        <v>120</v>
      </c>
      <c r="F16" s="51" t="s">
        <v>9</v>
      </c>
      <c r="G16" s="24">
        <v>71</v>
      </c>
      <c r="H16" s="24">
        <v>27</v>
      </c>
      <c r="I16" s="24">
        <v>0</v>
      </c>
      <c r="J16" s="24">
        <v>0</v>
      </c>
      <c r="K16" s="24">
        <v>2</v>
      </c>
      <c r="L16" s="24">
        <v>0</v>
      </c>
      <c r="M16" s="24">
        <v>0</v>
      </c>
      <c r="N16" s="30">
        <f t="shared" si="0"/>
        <v>100</v>
      </c>
      <c r="O16" s="53" t="s">
        <v>153</v>
      </c>
    </row>
    <row r="17" spans="1:15" x14ac:dyDescent="0.2">
      <c r="A17" s="50" t="s">
        <v>42</v>
      </c>
      <c r="B17" s="40" t="s">
        <v>99</v>
      </c>
      <c r="C17" s="51" t="s">
        <v>100</v>
      </c>
      <c r="D17" s="51">
        <v>144</v>
      </c>
      <c r="E17" s="52" t="s">
        <v>120</v>
      </c>
      <c r="F17" s="51" t="s">
        <v>9</v>
      </c>
      <c r="G17" s="24">
        <v>80</v>
      </c>
      <c r="H17" s="24">
        <v>9</v>
      </c>
      <c r="I17" s="24">
        <v>0</v>
      </c>
      <c r="J17" s="24">
        <v>0</v>
      </c>
      <c r="K17" s="24">
        <v>10</v>
      </c>
      <c r="L17" s="24">
        <v>0</v>
      </c>
      <c r="M17" s="24">
        <v>1</v>
      </c>
      <c r="N17" s="30">
        <f t="shared" si="0"/>
        <v>100</v>
      </c>
      <c r="O17" s="53" t="s">
        <v>1</v>
      </c>
    </row>
    <row r="18" spans="1:15" x14ac:dyDescent="0.2">
      <c r="A18" s="50" t="s">
        <v>42</v>
      </c>
      <c r="B18" s="40" t="s">
        <v>99</v>
      </c>
      <c r="C18" s="51" t="s">
        <v>100</v>
      </c>
      <c r="D18" s="51">
        <v>147</v>
      </c>
      <c r="E18" s="52" t="s">
        <v>120</v>
      </c>
      <c r="F18" s="51" t="s">
        <v>32</v>
      </c>
      <c r="G18" s="24">
        <v>75.900000000000006</v>
      </c>
      <c r="H18" s="24">
        <v>20.6</v>
      </c>
      <c r="I18" s="24">
        <v>0.8</v>
      </c>
      <c r="J18" s="24">
        <v>0</v>
      </c>
      <c r="K18" s="25">
        <v>0</v>
      </c>
      <c r="L18" s="24">
        <v>2.7</v>
      </c>
      <c r="M18" s="24">
        <v>0</v>
      </c>
      <c r="N18" s="30">
        <f t="shared" si="0"/>
        <v>100</v>
      </c>
      <c r="O18" s="53">
        <v>6.9</v>
      </c>
    </row>
    <row r="19" spans="1:15" x14ac:dyDescent="0.2">
      <c r="A19" s="50" t="s">
        <v>42</v>
      </c>
      <c r="B19" s="40" t="s">
        <v>99</v>
      </c>
      <c r="C19" s="51" t="s">
        <v>100</v>
      </c>
      <c r="D19" s="51">
        <v>160</v>
      </c>
      <c r="E19" s="51" t="s">
        <v>34</v>
      </c>
      <c r="F19" s="51" t="s">
        <v>2</v>
      </c>
      <c r="G19" s="24">
        <v>69.900000000000006</v>
      </c>
      <c r="H19" s="24">
        <v>12.8</v>
      </c>
      <c r="I19" s="24">
        <v>0.2</v>
      </c>
      <c r="J19" s="24">
        <v>2.8</v>
      </c>
      <c r="K19" s="24">
        <v>7.6</v>
      </c>
      <c r="L19" s="24">
        <v>1.6</v>
      </c>
      <c r="M19" s="24">
        <v>0</v>
      </c>
      <c r="N19" s="30">
        <f t="shared" si="0"/>
        <v>94.899999999999991</v>
      </c>
      <c r="O19" s="53">
        <v>3.5</v>
      </c>
    </row>
    <row r="20" spans="1:15" x14ac:dyDescent="0.2">
      <c r="A20" s="50" t="s">
        <v>107</v>
      </c>
      <c r="B20" s="40" t="s">
        <v>99</v>
      </c>
      <c r="C20" s="51" t="s">
        <v>100</v>
      </c>
      <c r="D20" s="51">
        <v>172</v>
      </c>
      <c r="E20" s="52" t="s">
        <v>121</v>
      </c>
      <c r="F20" s="51" t="s">
        <v>37</v>
      </c>
      <c r="G20" s="24">
        <v>70.3</v>
      </c>
      <c r="H20" s="24">
        <v>12.2</v>
      </c>
      <c r="I20" s="24">
        <v>0</v>
      </c>
      <c r="J20" s="24">
        <v>0</v>
      </c>
      <c r="K20" s="24">
        <v>6.1</v>
      </c>
      <c r="L20" s="24">
        <v>6.3</v>
      </c>
      <c r="M20" s="24">
        <v>0</v>
      </c>
      <c r="N20" s="30">
        <f t="shared" si="0"/>
        <v>94.899999999999991</v>
      </c>
      <c r="O20" s="53">
        <v>6.1</v>
      </c>
    </row>
    <row r="21" spans="1:15" x14ac:dyDescent="0.2">
      <c r="A21" s="50" t="s">
        <v>107</v>
      </c>
      <c r="B21" s="40" t="s">
        <v>99</v>
      </c>
      <c r="C21" s="51" t="s">
        <v>100</v>
      </c>
      <c r="D21" s="51">
        <v>173</v>
      </c>
      <c r="E21" s="52" t="s">
        <v>121</v>
      </c>
      <c r="F21" s="51" t="s">
        <v>37</v>
      </c>
      <c r="G21" s="24">
        <v>78.8</v>
      </c>
      <c r="H21" s="24">
        <v>9.6999999999999993</v>
      </c>
      <c r="I21" s="24">
        <v>0</v>
      </c>
      <c r="J21" s="24">
        <v>0</v>
      </c>
      <c r="K21" s="24">
        <v>3.4</v>
      </c>
      <c r="L21" s="24">
        <v>3.1</v>
      </c>
      <c r="M21" s="24">
        <v>0</v>
      </c>
      <c r="N21" s="30">
        <f t="shared" si="0"/>
        <v>95</v>
      </c>
      <c r="O21" s="53">
        <v>3.4</v>
      </c>
    </row>
    <row r="22" spans="1:15" x14ac:dyDescent="0.2">
      <c r="A22" s="50" t="s">
        <v>107</v>
      </c>
      <c r="B22" s="40" t="s">
        <v>99</v>
      </c>
      <c r="C22" s="51" t="s">
        <v>100</v>
      </c>
      <c r="D22" s="51">
        <v>174</v>
      </c>
      <c r="E22" s="52" t="s">
        <v>121</v>
      </c>
      <c r="F22" s="51" t="s">
        <v>37</v>
      </c>
      <c r="G22" s="24">
        <v>75.099999999999994</v>
      </c>
      <c r="H22" s="24">
        <v>10.6</v>
      </c>
      <c r="I22" s="24">
        <v>0</v>
      </c>
      <c r="J22" s="24">
        <v>0</v>
      </c>
      <c r="K22" s="24">
        <v>4.0999999999999996</v>
      </c>
      <c r="L22" s="24">
        <v>5.2</v>
      </c>
      <c r="M22" s="24">
        <v>0</v>
      </c>
      <c r="N22" s="30">
        <f t="shared" si="0"/>
        <v>94.999999999999986</v>
      </c>
      <c r="O22" s="53">
        <v>4.0999999999999996</v>
      </c>
    </row>
    <row r="23" spans="1:15" x14ac:dyDescent="0.2">
      <c r="A23" s="50" t="s">
        <v>107</v>
      </c>
      <c r="B23" s="40" t="s">
        <v>99</v>
      </c>
      <c r="C23" s="51" t="s">
        <v>100</v>
      </c>
      <c r="D23" s="51">
        <v>175</v>
      </c>
      <c r="E23" s="52" t="s">
        <v>121</v>
      </c>
      <c r="F23" s="51" t="s">
        <v>37</v>
      </c>
      <c r="G23" s="24">
        <v>69.400000000000006</v>
      </c>
      <c r="H23" s="24">
        <v>11.5</v>
      </c>
      <c r="I23" s="24">
        <v>0</v>
      </c>
      <c r="J23" s="24">
        <v>0</v>
      </c>
      <c r="K23" s="24">
        <v>6.3</v>
      </c>
      <c r="L23" s="24">
        <v>7.7</v>
      </c>
      <c r="M23" s="24">
        <v>0</v>
      </c>
      <c r="N23" s="30">
        <f t="shared" si="0"/>
        <v>94.9</v>
      </c>
      <c r="O23" s="53">
        <v>6.3</v>
      </c>
    </row>
    <row r="24" spans="1:15" x14ac:dyDescent="0.2">
      <c r="A24" s="50" t="s">
        <v>107</v>
      </c>
      <c r="B24" s="40" t="s">
        <v>99</v>
      </c>
      <c r="C24" s="51" t="s">
        <v>100</v>
      </c>
      <c r="D24" s="51">
        <v>176</v>
      </c>
      <c r="E24" s="52" t="s">
        <v>121</v>
      </c>
      <c r="F24" s="51" t="s">
        <v>37</v>
      </c>
      <c r="G24" s="24">
        <v>79.3</v>
      </c>
      <c r="H24" s="24">
        <v>6.7</v>
      </c>
      <c r="I24" s="24">
        <v>0</v>
      </c>
      <c r="J24" s="24">
        <v>0</v>
      </c>
      <c r="K24" s="24">
        <v>3.8</v>
      </c>
      <c r="L24" s="24">
        <v>5.2</v>
      </c>
      <c r="M24" s="24">
        <v>0</v>
      </c>
      <c r="N24" s="30">
        <f t="shared" si="0"/>
        <v>95</v>
      </c>
      <c r="O24" s="53">
        <v>3.8</v>
      </c>
    </row>
    <row r="25" spans="1:15" x14ac:dyDescent="0.2">
      <c r="A25" s="50" t="s">
        <v>107</v>
      </c>
      <c r="B25" s="40" t="s">
        <v>99</v>
      </c>
      <c r="C25" s="51" t="s">
        <v>100</v>
      </c>
      <c r="D25" s="51">
        <v>177</v>
      </c>
      <c r="E25" s="52" t="s">
        <v>121</v>
      </c>
      <c r="F25" s="51" t="s">
        <v>37</v>
      </c>
      <c r="G25" s="24">
        <v>77.599999999999994</v>
      </c>
      <c r="H25" s="24">
        <v>7.6</v>
      </c>
      <c r="I25" s="24">
        <v>0</v>
      </c>
      <c r="J25" s="24">
        <v>0</v>
      </c>
      <c r="K25" s="24">
        <v>4.8</v>
      </c>
      <c r="L25" s="24">
        <v>5</v>
      </c>
      <c r="M25" s="24">
        <v>0</v>
      </c>
      <c r="N25" s="30">
        <f t="shared" si="0"/>
        <v>94.999999999999986</v>
      </c>
      <c r="O25" s="53">
        <v>4.8</v>
      </c>
    </row>
    <row r="26" spans="1:15" x14ac:dyDescent="0.2">
      <c r="A26" s="50" t="s">
        <v>107</v>
      </c>
      <c r="B26" s="40" t="s">
        <v>99</v>
      </c>
      <c r="C26" s="51" t="s">
        <v>100</v>
      </c>
      <c r="D26" s="51">
        <v>178</v>
      </c>
      <c r="E26" s="52" t="s">
        <v>121</v>
      </c>
      <c r="F26" s="51" t="s">
        <v>37</v>
      </c>
      <c r="G26" s="24">
        <v>72.400000000000006</v>
      </c>
      <c r="H26" s="24">
        <v>14.8</v>
      </c>
      <c r="I26" s="24">
        <v>0</v>
      </c>
      <c r="J26" s="24">
        <v>0</v>
      </c>
      <c r="K26" s="24">
        <v>3.9</v>
      </c>
      <c r="L26" s="24">
        <v>3.9</v>
      </c>
      <c r="M26" s="24">
        <v>0</v>
      </c>
      <c r="N26" s="30">
        <f t="shared" si="0"/>
        <v>95.000000000000014</v>
      </c>
      <c r="O26" s="53">
        <v>3.9</v>
      </c>
    </row>
    <row r="27" spans="1:15" x14ac:dyDescent="0.2">
      <c r="A27" s="50" t="s">
        <v>107</v>
      </c>
      <c r="B27" s="40" t="s">
        <v>99</v>
      </c>
      <c r="C27" s="51" t="s">
        <v>100</v>
      </c>
      <c r="D27" s="51">
        <v>180</v>
      </c>
      <c r="E27" s="52" t="s">
        <v>121</v>
      </c>
      <c r="F27" s="51" t="s">
        <v>37</v>
      </c>
      <c r="G27" s="24">
        <v>74.900000000000006</v>
      </c>
      <c r="H27" s="24">
        <v>10.199999999999999</v>
      </c>
      <c r="I27" s="24">
        <v>0</v>
      </c>
      <c r="J27" s="24">
        <v>0</v>
      </c>
      <c r="K27" s="24">
        <v>4</v>
      </c>
      <c r="L27" s="24">
        <v>5.9</v>
      </c>
      <c r="M27" s="24">
        <v>0</v>
      </c>
      <c r="N27" s="30">
        <f t="shared" si="0"/>
        <v>95.000000000000014</v>
      </c>
      <c r="O27" s="53">
        <v>4</v>
      </c>
    </row>
    <row r="28" spans="1:15" x14ac:dyDescent="0.2">
      <c r="A28" s="50" t="s">
        <v>107</v>
      </c>
      <c r="B28" s="40" t="s">
        <v>99</v>
      </c>
      <c r="C28" s="51" t="s">
        <v>100</v>
      </c>
      <c r="D28" s="51">
        <v>181</v>
      </c>
      <c r="E28" s="52" t="s">
        <v>121</v>
      </c>
      <c r="F28" s="51" t="s">
        <v>37</v>
      </c>
      <c r="G28" s="24">
        <v>76.7</v>
      </c>
      <c r="H28" s="24">
        <v>13.9</v>
      </c>
      <c r="I28" s="24">
        <v>0</v>
      </c>
      <c r="J28" s="24">
        <v>0</v>
      </c>
      <c r="K28" s="24">
        <v>1.6</v>
      </c>
      <c r="L28" s="24">
        <v>2.8</v>
      </c>
      <c r="M28" s="24">
        <v>0</v>
      </c>
      <c r="N28" s="30">
        <f t="shared" si="0"/>
        <v>95</v>
      </c>
      <c r="O28" s="53">
        <v>1.6</v>
      </c>
    </row>
    <row r="29" spans="1:15" x14ac:dyDescent="0.2">
      <c r="A29" s="50" t="s">
        <v>107</v>
      </c>
      <c r="B29" s="40" t="s">
        <v>99</v>
      </c>
      <c r="C29" s="51" t="s">
        <v>100</v>
      </c>
      <c r="D29" s="51">
        <v>182</v>
      </c>
      <c r="E29" s="52" t="s">
        <v>121</v>
      </c>
      <c r="F29" s="51" t="s">
        <v>37</v>
      </c>
      <c r="G29" s="24">
        <v>76.8</v>
      </c>
      <c r="H29" s="24">
        <v>12.6</v>
      </c>
      <c r="I29" s="24">
        <v>0</v>
      </c>
      <c r="J29" s="24">
        <v>0</v>
      </c>
      <c r="K29" s="24">
        <v>2.6</v>
      </c>
      <c r="L29" s="24">
        <v>3</v>
      </c>
      <c r="M29" s="24">
        <v>0</v>
      </c>
      <c r="N29" s="30">
        <f t="shared" si="0"/>
        <v>94.999999999999986</v>
      </c>
      <c r="O29" s="53">
        <v>2.6</v>
      </c>
    </row>
    <row r="30" spans="1:15" x14ac:dyDescent="0.2">
      <c r="A30" s="50" t="s">
        <v>107</v>
      </c>
      <c r="B30" s="40" t="s">
        <v>99</v>
      </c>
      <c r="C30" s="51" t="s">
        <v>100</v>
      </c>
      <c r="D30" s="51">
        <v>183</v>
      </c>
      <c r="E30" s="52" t="s">
        <v>121</v>
      </c>
      <c r="F30" s="51" t="s">
        <v>37</v>
      </c>
      <c r="G30" s="24">
        <v>71</v>
      </c>
      <c r="H30" s="24">
        <v>13.8</v>
      </c>
      <c r="I30" s="24">
        <v>0</v>
      </c>
      <c r="J30" s="24">
        <v>0</v>
      </c>
      <c r="K30" s="24">
        <v>5.4</v>
      </c>
      <c r="L30" s="24">
        <v>4.8</v>
      </c>
      <c r="M30" s="24">
        <v>0</v>
      </c>
      <c r="N30" s="30">
        <f t="shared" si="0"/>
        <v>95</v>
      </c>
      <c r="O30" s="53">
        <v>5.4</v>
      </c>
    </row>
    <row r="31" spans="1:15" x14ac:dyDescent="0.2">
      <c r="A31" s="50" t="s">
        <v>107</v>
      </c>
      <c r="B31" s="40" t="s">
        <v>99</v>
      </c>
      <c r="C31" s="51" t="s">
        <v>100</v>
      </c>
      <c r="D31" s="51">
        <v>184</v>
      </c>
      <c r="E31" s="52" t="s">
        <v>121</v>
      </c>
      <c r="F31" s="51" t="s">
        <v>37</v>
      </c>
      <c r="G31" s="24">
        <v>82.2</v>
      </c>
      <c r="H31" s="24">
        <v>9.5</v>
      </c>
      <c r="I31" s="24">
        <v>0</v>
      </c>
      <c r="J31" s="24">
        <v>0</v>
      </c>
      <c r="K31" s="24">
        <v>1.2</v>
      </c>
      <c r="L31" s="24">
        <v>2</v>
      </c>
      <c r="M31" s="24">
        <v>0</v>
      </c>
      <c r="N31" s="30">
        <f t="shared" si="0"/>
        <v>94.9</v>
      </c>
      <c r="O31" s="53">
        <v>1.2</v>
      </c>
    </row>
    <row r="32" spans="1:15" x14ac:dyDescent="0.2">
      <c r="A32" s="50" t="s">
        <v>107</v>
      </c>
      <c r="B32" s="40" t="s">
        <v>99</v>
      </c>
      <c r="C32" s="51" t="s">
        <v>100</v>
      </c>
      <c r="D32" s="51">
        <v>185</v>
      </c>
      <c r="E32" s="52" t="s">
        <v>121</v>
      </c>
      <c r="F32" s="51" t="s">
        <v>37</v>
      </c>
      <c r="G32" s="24">
        <v>66.099999999999994</v>
      </c>
      <c r="H32" s="24">
        <v>5.0999999999999996</v>
      </c>
      <c r="I32" s="24">
        <v>0</v>
      </c>
      <c r="J32" s="64">
        <v>3.5</v>
      </c>
      <c r="K32" s="24">
        <v>10</v>
      </c>
      <c r="L32" s="24">
        <v>13.8</v>
      </c>
      <c r="M32" s="24">
        <v>0</v>
      </c>
      <c r="N32" s="30">
        <f t="shared" si="0"/>
        <v>98.499999999999986</v>
      </c>
      <c r="O32" s="53">
        <v>10</v>
      </c>
    </row>
    <row r="33" spans="1:15" x14ac:dyDescent="0.2">
      <c r="A33" s="50" t="s">
        <v>107</v>
      </c>
      <c r="B33" s="40" t="s">
        <v>99</v>
      </c>
      <c r="C33" s="51" t="s">
        <v>100</v>
      </c>
      <c r="D33" s="51">
        <v>186</v>
      </c>
      <c r="E33" s="52" t="s">
        <v>121</v>
      </c>
      <c r="F33" s="51" t="s">
        <v>37</v>
      </c>
      <c r="G33" s="24">
        <v>74</v>
      </c>
      <c r="H33" s="24">
        <v>13.5</v>
      </c>
      <c r="I33" s="24">
        <v>0</v>
      </c>
      <c r="J33" s="24">
        <v>0</v>
      </c>
      <c r="K33" s="24">
        <v>1.7</v>
      </c>
      <c r="L33" s="24">
        <v>5.8</v>
      </c>
      <c r="M33" s="24">
        <v>0</v>
      </c>
      <c r="N33" s="30">
        <f t="shared" si="0"/>
        <v>95</v>
      </c>
      <c r="O33" s="53">
        <v>1.7</v>
      </c>
    </row>
    <row r="34" spans="1:15" x14ac:dyDescent="0.2">
      <c r="A34" s="50" t="s">
        <v>107</v>
      </c>
      <c r="B34" s="40" t="s">
        <v>99</v>
      </c>
      <c r="C34" s="51" t="s">
        <v>100</v>
      </c>
      <c r="D34" s="51">
        <v>187</v>
      </c>
      <c r="E34" s="52" t="s">
        <v>121</v>
      </c>
      <c r="F34" s="51" t="s">
        <v>37</v>
      </c>
      <c r="G34" s="24">
        <v>66.400000000000006</v>
      </c>
      <c r="H34" s="24">
        <v>9.9</v>
      </c>
      <c r="I34" s="24">
        <v>0</v>
      </c>
      <c r="J34" s="24">
        <v>0</v>
      </c>
      <c r="K34" s="24">
        <v>8.5</v>
      </c>
      <c r="L34" s="24">
        <v>10.199999999999999</v>
      </c>
      <c r="M34" s="24">
        <v>0</v>
      </c>
      <c r="N34" s="30">
        <f t="shared" ref="N34:N65" si="1">SUM(G34:M34)</f>
        <v>95.000000000000014</v>
      </c>
      <c r="O34" s="53">
        <v>8.5</v>
      </c>
    </row>
    <row r="35" spans="1:15" x14ac:dyDescent="0.2">
      <c r="A35" s="50" t="s">
        <v>107</v>
      </c>
      <c r="B35" s="40" t="s">
        <v>99</v>
      </c>
      <c r="C35" s="51" t="s">
        <v>100</v>
      </c>
      <c r="D35" s="51">
        <v>188</v>
      </c>
      <c r="E35" s="52" t="s">
        <v>121</v>
      </c>
      <c r="F35" s="51" t="s">
        <v>37</v>
      </c>
      <c r="G35" s="24">
        <v>73.2</v>
      </c>
      <c r="H35" s="24">
        <v>7.5</v>
      </c>
      <c r="I35" s="24">
        <v>0</v>
      </c>
      <c r="J35" s="24">
        <v>0</v>
      </c>
      <c r="K35" s="24">
        <v>5.9</v>
      </c>
      <c r="L35" s="24">
        <v>8.3000000000000007</v>
      </c>
      <c r="M35" s="24">
        <v>0</v>
      </c>
      <c r="N35" s="30">
        <f t="shared" si="1"/>
        <v>94.9</v>
      </c>
      <c r="O35" s="53">
        <v>5.9</v>
      </c>
    </row>
    <row r="36" spans="1:15" x14ac:dyDescent="0.2">
      <c r="A36" s="50" t="s">
        <v>107</v>
      </c>
      <c r="B36" s="40" t="s">
        <v>99</v>
      </c>
      <c r="C36" s="51" t="s">
        <v>100</v>
      </c>
      <c r="D36" s="51">
        <v>189</v>
      </c>
      <c r="E36" s="52" t="s">
        <v>121</v>
      </c>
      <c r="F36" s="51" t="s">
        <v>37</v>
      </c>
      <c r="G36" s="24">
        <v>76.599999999999994</v>
      </c>
      <c r="H36" s="24">
        <v>12.4</v>
      </c>
      <c r="I36" s="24">
        <v>0</v>
      </c>
      <c r="J36" s="24">
        <v>0</v>
      </c>
      <c r="K36" s="24">
        <v>1.7</v>
      </c>
      <c r="L36" s="24">
        <v>4.3</v>
      </c>
      <c r="M36" s="24">
        <v>0</v>
      </c>
      <c r="N36" s="30">
        <f t="shared" si="1"/>
        <v>95</v>
      </c>
      <c r="O36" s="53">
        <v>1.7</v>
      </c>
    </row>
    <row r="37" spans="1:15" x14ac:dyDescent="0.2">
      <c r="A37" s="50" t="s">
        <v>107</v>
      </c>
      <c r="B37" s="40" t="s">
        <v>99</v>
      </c>
      <c r="C37" s="51" t="s">
        <v>100</v>
      </c>
      <c r="D37" s="51">
        <v>190</v>
      </c>
      <c r="E37" s="52" t="s">
        <v>121</v>
      </c>
      <c r="F37" s="51" t="s">
        <v>37</v>
      </c>
      <c r="G37" s="24">
        <v>71.8</v>
      </c>
      <c r="H37" s="24">
        <v>13.9</v>
      </c>
      <c r="I37" s="24">
        <v>0</v>
      </c>
      <c r="J37" s="24">
        <v>0</v>
      </c>
      <c r="K37" s="24">
        <v>3.9</v>
      </c>
      <c r="L37" s="24">
        <v>5.4</v>
      </c>
      <c r="M37" s="24">
        <v>0</v>
      </c>
      <c r="N37" s="30">
        <f t="shared" si="1"/>
        <v>95.000000000000014</v>
      </c>
      <c r="O37" s="53">
        <v>3.9</v>
      </c>
    </row>
    <row r="38" spans="1:15" x14ac:dyDescent="0.2">
      <c r="A38" s="50" t="s">
        <v>107</v>
      </c>
      <c r="B38" s="40" t="s">
        <v>99</v>
      </c>
      <c r="C38" s="51" t="s">
        <v>100</v>
      </c>
      <c r="D38" s="51">
        <v>191</v>
      </c>
      <c r="E38" s="52" t="s">
        <v>121</v>
      </c>
      <c r="F38" s="51" t="s">
        <v>37</v>
      </c>
      <c r="G38" s="24">
        <v>73.3</v>
      </c>
      <c r="H38" s="24">
        <v>6.6</v>
      </c>
      <c r="I38" s="24">
        <v>0</v>
      </c>
      <c r="J38" s="24">
        <v>0</v>
      </c>
      <c r="K38" s="24">
        <v>5.2</v>
      </c>
      <c r="L38" s="24">
        <v>10</v>
      </c>
      <c r="M38" s="24">
        <v>0</v>
      </c>
      <c r="N38" s="30">
        <f t="shared" si="1"/>
        <v>95.1</v>
      </c>
      <c r="O38" s="53">
        <v>5.2</v>
      </c>
    </row>
    <row r="39" spans="1:15" x14ac:dyDescent="0.2">
      <c r="A39" s="50" t="s">
        <v>107</v>
      </c>
      <c r="B39" s="40" t="s">
        <v>99</v>
      </c>
      <c r="C39" s="51" t="s">
        <v>100</v>
      </c>
      <c r="D39" s="51">
        <v>192</v>
      </c>
      <c r="E39" s="52" t="s">
        <v>121</v>
      </c>
      <c r="F39" s="51" t="s">
        <v>37</v>
      </c>
      <c r="G39" s="24">
        <v>73.099999999999994</v>
      </c>
      <c r="H39" s="24">
        <v>12.4</v>
      </c>
      <c r="I39" s="24">
        <v>0</v>
      </c>
      <c r="J39" s="24">
        <v>0</v>
      </c>
      <c r="K39" s="24">
        <v>4</v>
      </c>
      <c r="L39" s="24">
        <v>5.5</v>
      </c>
      <c r="M39" s="24">
        <v>0</v>
      </c>
      <c r="N39" s="30">
        <f t="shared" si="1"/>
        <v>95</v>
      </c>
      <c r="O39" s="53">
        <v>4</v>
      </c>
    </row>
    <row r="40" spans="1:15" x14ac:dyDescent="0.2">
      <c r="A40" s="50" t="s">
        <v>107</v>
      </c>
      <c r="B40" s="40" t="s">
        <v>99</v>
      </c>
      <c r="C40" s="51" t="s">
        <v>100</v>
      </c>
      <c r="D40" s="51">
        <v>193</v>
      </c>
      <c r="E40" s="52" t="s">
        <v>121</v>
      </c>
      <c r="F40" s="51" t="s">
        <v>37</v>
      </c>
      <c r="G40" s="24">
        <v>68.099999999999994</v>
      </c>
      <c r="H40" s="24">
        <v>14.2</v>
      </c>
      <c r="I40" s="24">
        <v>0</v>
      </c>
      <c r="J40" s="24">
        <v>0</v>
      </c>
      <c r="K40" s="24">
        <v>5</v>
      </c>
      <c r="L40" s="24">
        <v>7.7</v>
      </c>
      <c r="M40" s="24">
        <v>0</v>
      </c>
      <c r="N40" s="30">
        <f t="shared" si="1"/>
        <v>95</v>
      </c>
      <c r="O40" s="53">
        <v>5</v>
      </c>
    </row>
    <row r="41" spans="1:15" x14ac:dyDescent="0.2">
      <c r="A41" s="50" t="s">
        <v>107</v>
      </c>
      <c r="B41" s="40" t="s">
        <v>99</v>
      </c>
      <c r="C41" s="51" t="s">
        <v>100</v>
      </c>
      <c r="D41" s="51">
        <v>194</v>
      </c>
      <c r="E41" s="52" t="s">
        <v>121</v>
      </c>
      <c r="F41" s="51" t="s">
        <v>37</v>
      </c>
      <c r="G41" s="24">
        <v>71.8</v>
      </c>
      <c r="H41" s="24">
        <v>13.4</v>
      </c>
      <c r="I41" s="24">
        <v>0</v>
      </c>
      <c r="J41" s="24">
        <v>0</v>
      </c>
      <c r="K41" s="24">
        <v>4.9000000000000004</v>
      </c>
      <c r="L41" s="24">
        <v>4.9000000000000004</v>
      </c>
      <c r="M41" s="24">
        <v>0</v>
      </c>
      <c r="N41" s="30">
        <f t="shared" si="1"/>
        <v>95.000000000000014</v>
      </c>
      <c r="O41" s="53">
        <v>4.9000000000000004</v>
      </c>
    </row>
    <row r="42" spans="1:15" x14ac:dyDescent="0.2">
      <c r="A42" s="50" t="s">
        <v>107</v>
      </c>
      <c r="B42" s="40" t="s">
        <v>99</v>
      </c>
      <c r="C42" s="51" t="s">
        <v>100</v>
      </c>
      <c r="D42" s="51">
        <v>195</v>
      </c>
      <c r="E42" s="52" t="s">
        <v>121</v>
      </c>
      <c r="F42" s="51" t="s">
        <v>37</v>
      </c>
      <c r="G42" s="24">
        <v>76</v>
      </c>
      <c r="H42" s="24">
        <v>10.4</v>
      </c>
      <c r="I42" s="24">
        <v>0</v>
      </c>
      <c r="J42" s="24">
        <v>0</v>
      </c>
      <c r="K42" s="24">
        <v>3.7</v>
      </c>
      <c r="L42" s="24">
        <v>4.9000000000000004</v>
      </c>
      <c r="M42" s="24">
        <v>0</v>
      </c>
      <c r="N42" s="30">
        <f t="shared" si="1"/>
        <v>95.000000000000014</v>
      </c>
      <c r="O42" s="53">
        <v>3.7</v>
      </c>
    </row>
    <row r="43" spans="1:15" x14ac:dyDescent="0.2">
      <c r="A43" s="50" t="s">
        <v>107</v>
      </c>
      <c r="B43" s="40" t="s">
        <v>99</v>
      </c>
      <c r="C43" s="51" t="s">
        <v>100</v>
      </c>
      <c r="D43" s="51">
        <v>196</v>
      </c>
      <c r="E43" s="52" t="s">
        <v>121</v>
      </c>
      <c r="F43" s="51" t="s">
        <v>37</v>
      </c>
      <c r="G43" s="24">
        <v>73.099999999999994</v>
      </c>
      <c r="H43" s="24">
        <v>14.4</v>
      </c>
      <c r="I43" s="24">
        <v>0</v>
      </c>
      <c r="J43" s="24">
        <v>0</v>
      </c>
      <c r="K43" s="24">
        <v>2.2999999999999998</v>
      </c>
      <c r="L43" s="24">
        <v>5.2</v>
      </c>
      <c r="M43" s="24">
        <v>0</v>
      </c>
      <c r="N43" s="30">
        <f t="shared" si="1"/>
        <v>95</v>
      </c>
      <c r="O43" s="53">
        <v>2.2999999999999998</v>
      </c>
    </row>
    <row r="44" spans="1:15" x14ac:dyDescent="0.2">
      <c r="A44" s="50" t="s">
        <v>107</v>
      </c>
      <c r="B44" s="40" t="s">
        <v>99</v>
      </c>
      <c r="C44" s="51" t="s">
        <v>100</v>
      </c>
      <c r="D44" s="51">
        <v>197</v>
      </c>
      <c r="E44" s="52" t="s">
        <v>121</v>
      </c>
      <c r="F44" s="51" t="s">
        <v>37</v>
      </c>
      <c r="G44" s="24">
        <v>77.900000000000006</v>
      </c>
      <c r="H44" s="24">
        <v>10.5</v>
      </c>
      <c r="I44" s="24">
        <v>0</v>
      </c>
      <c r="J44" s="24">
        <v>0</v>
      </c>
      <c r="K44" s="24">
        <v>2.1</v>
      </c>
      <c r="L44" s="24">
        <v>4.5</v>
      </c>
      <c r="M44" s="24">
        <v>0</v>
      </c>
      <c r="N44" s="30">
        <f t="shared" si="1"/>
        <v>95</v>
      </c>
      <c r="O44" s="53">
        <v>2.1</v>
      </c>
    </row>
    <row r="45" spans="1:15" x14ac:dyDescent="0.2">
      <c r="A45" s="50" t="s">
        <v>107</v>
      </c>
      <c r="B45" s="40" t="s">
        <v>99</v>
      </c>
      <c r="C45" s="51" t="s">
        <v>100</v>
      </c>
      <c r="D45" s="51">
        <v>198</v>
      </c>
      <c r="E45" s="52" t="s">
        <v>121</v>
      </c>
      <c r="F45" s="51" t="s">
        <v>37</v>
      </c>
      <c r="G45" s="24">
        <v>70.7</v>
      </c>
      <c r="H45" s="24">
        <v>11.2</v>
      </c>
      <c r="I45" s="24">
        <v>0</v>
      </c>
      <c r="J45" s="24">
        <v>0</v>
      </c>
      <c r="K45" s="24">
        <v>5.2</v>
      </c>
      <c r="L45" s="24">
        <v>7.8</v>
      </c>
      <c r="M45" s="24">
        <v>0</v>
      </c>
      <c r="N45" s="30">
        <f t="shared" si="1"/>
        <v>94.9</v>
      </c>
      <c r="O45" s="53">
        <v>5.2</v>
      </c>
    </row>
    <row r="46" spans="1:15" x14ac:dyDescent="0.2">
      <c r="A46" s="50" t="s">
        <v>107</v>
      </c>
      <c r="B46" s="40" t="s">
        <v>99</v>
      </c>
      <c r="C46" s="51" t="s">
        <v>100</v>
      </c>
      <c r="D46" s="51">
        <v>199</v>
      </c>
      <c r="E46" s="52" t="s">
        <v>121</v>
      </c>
      <c r="F46" s="51" t="s">
        <v>37</v>
      </c>
      <c r="G46" s="24">
        <v>76.099999999999994</v>
      </c>
      <c r="H46" s="24">
        <v>13.9</v>
      </c>
      <c r="I46" s="24">
        <v>0</v>
      </c>
      <c r="J46" s="24">
        <v>0</v>
      </c>
      <c r="K46" s="24">
        <v>1.2</v>
      </c>
      <c r="L46" s="24">
        <v>3.8</v>
      </c>
      <c r="M46" s="24">
        <v>0</v>
      </c>
      <c r="N46" s="30">
        <f t="shared" si="1"/>
        <v>95</v>
      </c>
      <c r="O46" s="53">
        <v>1.2</v>
      </c>
    </row>
    <row r="47" spans="1:15" x14ac:dyDescent="0.2">
      <c r="A47" s="50" t="s">
        <v>107</v>
      </c>
      <c r="B47" s="40" t="s">
        <v>99</v>
      </c>
      <c r="C47" s="51" t="s">
        <v>100</v>
      </c>
      <c r="D47" s="51">
        <v>200</v>
      </c>
      <c r="E47" s="52" t="s">
        <v>121</v>
      </c>
      <c r="F47" s="51" t="s">
        <v>37</v>
      </c>
      <c r="G47" s="24">
        <v>74.599999999999994</v>
      </c>
      <c r="H47" s="24">
        <v>9.4</v>
      </c>
      <c r="I47" s="24">
        <v>0</v>
      </c>
      <c r="J47" s="24">
        <v>0</v>
      </c>
      <c r="K47" s="24">
        <v>4.5</v>
      </c>
      <c r="L47" s="24">
        <v>6.5</v>
      </c>
      <c r="M47" s="24">
        <v>0</v>
      </c>
      <c r="N47" s="30">
        <f t="shared" si="1"/>
        <v>95</v>
      </c>
      <c r="O47" s="53">
        <v>4.5</v>
      </c>
    </row>
    <row r="48" spans="1:15" x14ac:dyDescent="0.2">
      <c r="A48" s="50" t="s">
        <v>107</v>
      </c>
      <c r="B48" s="40" t="s">
        <v>99</v>
      </c>
      <c r="C48" s="51" t="s">
        <v>100</v>
      </c>
      <c r="D48" s="51">
        <v>202</v>
      </c>
      <c r="E48" s="52" t="s">
        <v>121</v>
      </c>
      <c r="F48" s="51" t="s">
        <v>37</v>
      </c>
      <c r="G48" s="24">
        <v>78.599999999999994</v>
      </c>
      <c r="H48" s="24">
        <v>9.8000000000000007</v>
      </c>
      <c r="I48" s="24">
        <v>0</v>
      </c>
      <c r="J48" s="24">
        <v>0</v>
      </c>
      <c r="K48" s="24">
        <v>2.4</v>
      </c>
      <c r="L48" s="24">
        <v>4.2</v>
      </c>
      <c r="M48" s="24">
        <v>0</v>
      </c>
      <c r="N48" s="30">
        <f t="shared" si="1"/>
        <v>95</v>
      </c>
      <c r="O48" s="53">
        <v>2.4</v>
      </c>
    </row>
    <row r="49" spans="1:15" x14ac:dyDescent="0.2">
      <c r="A49" s="50" t="s">
        <v>107</v>
      </c>
      <c r="B49" s="40" t="s">
        <v>99</v>
      </c>
      <c r="C49" s="51" t="s">
        <v>100</v>
      </c>
      <c r="D49" s="51">
        <v>203</v>
      </c>
      <c r="E49" s="52" t="s">
        <v>121</v>
      </c>
      <c r="F49" s="51" t="s">
        <v>37</v>
      </c>
      <c r="G49" s="24">
        <v>77.2</v>
      </c>
      <c r="H49" s="24">
        <v>9.6999999999999993</v>
      </c>
      <c r="I49" s="24">
        <v>0</v>
      </c>
      <c r="J49" s="24">
        <v>0</v>
      </c>
      <c r="K49" s="24">
        <v>2.8</v>
      </c>
      <c r="L49" s="24">
        <v>5.4</v>
      </c>
      <c r="M49" s="24">
        <v>0</v>
      </c>
      <c r="N49" s="30">
        <f t="shared" si="1"/>
        <v>95.100000000000009</v>
      </c>
      <c r="O49" s="53">
        <v>2.8</v>
      </c>
    </row>
    <row r="50" spans="1:15" x14ac:dyDescent="0.2">
      <c r="A50" s="50" t="s">
        <v>107</v>
      </c>
      <c r="B50" s="40" t="s">
        <v>99</v>
      </c>
      <c r="C50" s="51" t="s">
        <v>100</v>
      </c>
      <c r="D50" s="51">
        <v>204</v>
      </c>
      <c r="E50" s="52" t="s">
        <v>121</v>
      </c>
      <c r="F50" s="51" t="s">
        <v>37</v>
      </c>
      <c r="G50" s="24">
        <v>78.400000000000006</v>
      </c>
      <c r="H50" s="24">
        <v>11.1</v>
      </c>
      <c r="I50" s="24">
        <v>0</v>
      </c>
      <c r="J50" s="24">
        <v>0</v>
      </c>
      <c r="K50" s="24">
        <v>2</v>
      </c>
      <c r="L50" s="24">
        <v>3.4</v>
      </c>
      <c r="M50" s="24">
        <v>0</v>
      </c>
      <c r="N50" s="30">
        <f t="shared" si="1"/>
        <v>94.9</v>
      </c>
      <c r="O50" s="53">
        <v>2</v>
      </c>
    </row>
    <row r="51" spans="1:15" x14ac:dyDescent="0.2">
      <c r="A51" s="50" t="s">
        <v>107</v>
      </c>
      <c r="B51" s="40" t="s">
        <v>99</v>
      </c>
      <c r="C51" s="51" t="s">
        <v>100</v>
      </c>
      <c r="D51" s="51">
        <v>205</v>
      </c>
      <c r="E51" s="52" t="s">
        <v>121</v>
      </c>
      <c r="F51" s="51" t="s">
        <v>37</v>
      </c>
      <c r="G51" s="24">
        <v>76.599999999999994</v>
      </c>
      <c r="H51" s="24">
        <v>9.6</v>
      </c>
      <c r="I51" s="24">
        <v>0</v>
      </c>
      <c r="J51" s="24">
        <v>0</v>
      </c>
      <c r="K51" s="24">
        <v>3.1</v>
      </c>
      <c r="L51" s="24">
        <v>5.7</v>
      </c>
      <c r="M51" s="24">
        <v>0</v>
      </c>
      <c r="N51" s="30">
        <f t="shared" si="1"/>
        <v>94.999999999999986</v>
      </c>
      <c r="O51" s="53">
        <v>3.1</v>
      </c>
    </row>
    <row r="52" spans="1:15" x14ac:dyDescent="0.2">
      <c r="A52" s="50" t="s">
        <v>107</v>
      </c>
      <c r="B52" s="40" t="s">
        <v>99</v>
      </c>
      <c r="C52" s="51" t="s">
        <v>100</v>
      </c>
      <c r="D52" s="51">
        <v>206</v>
      </c>
      <c r="E52" s="52" t="s">
        <v>121</v>
      </c>
      <c r="F52" s="51" t="s">
        <v>37</v>
      </c>
      <c r="G52" s="24">
        <v>73.3</v>
      </c>
      <c r="H52" s="24">
        <v>8.9</v>
      </c>
      <c r="I52" s="24">
        <v>0</v>
      </c>
      <c r="J52" s="24">
        <v>0</v>
      </c>
      <c r="K52" s="24">
        <v>6</v>
      </c>
      <c r="L52" s="24">
        <v>6.8</v>
      </c>
      <c r="M52" s="24">
        <v>0</v>
      </c>
      <c r="N52" s="30">
        <f t="shared" si="1"/>
        <v>95</v>
      </c>
      <c r="O52" s="53">
        <v>6</v>
      </c>
    </row>
    <row r="53" spans="1:15" x14ac:dyDescent="0.2">
      <c r="A53" s="50" t="s">
        <v>107</v>
      </c>
      <c r="B53" s="40" t="s">
        <v>99</v>
      </c>
      <c r="C53" s="51" t="s">
        <v>100</v>
      </c>
      <c r="D53" s="51">
        <v>207</v>
      </c>
      <c r="E53" s="52" t="s">
        <v>121</v>
      </c>
      <c r="F53" s="51" t="s">
        <v>37</v>
      </c>
      <c r="G53" s="24">
        <v>73.599999999999994</v>
      </c>
      <c r="H53" s="24">
        <v>9.1999999999999993</v>
      </c>
      <c r="I53" s="24">
        <v>0</v>
      </c>
      <c r="J53" s="24">
        <v>0</v>
      </c>
      <c r="K53" s="24">
        <v>4.5999999999999996</v>
      </c>
      <c r="L53" s="24">
        <v>7.6</v>
      </c>
      <c r="M53" s="24">
        <v>0</v>
      </c>
      <c r="N53" s="30">
        <f t="shared" si="1"/>
        <v>94.999999999999986</v>
      </c>
      <c r="O53" s="53">
        <v>4.5999999999999996</v>
      </c>
    </row>
    <row r="54" spans="1:15" x14ac:dyDescent="0.2">
      <c r="A54" s="50" t="s">
        <v>107</v>
      </c>
      <c r="B54" s="40" t="s">
        <v>99</v>
      </c>
      <c r="C54" s="51" t="s">
        <v>100</v>
      </c>
      <c r="D54" s="51">
        <v>208</v>
      </c>
      <c r="E54" s="52" t="s">
        <v>121</v>
      </c>
      <c r="F54" s="51" t="s">
        <v>37</v>
      </c>
      <c r="G54" s="24">
        <v>76.2</v>
      </c>
      <c r="H54" s="24">
        <v>9.5</v>
      </c>
      <c r="I54" s="24">
        <v>0</v>
      </c>
      <c r="J54" s="24">
        <v>0</v>
      </c>
      <c r="K54" s="24">
        <v>4</v>
      </c>
      <c r="L54" s="24">
        <v>5.4</v>
      </c>
      <c r="M54" s="24">
        <v>0</v>
      </c>
      <c r="N54" s="30">
        <f t="shared" si="1"/>
        <v>95.100000000000009</v>
      </c>
      <c r="O54" s="53">
        <v>4</v>
      </c>
    </row>
    <row r="55" spans="1:15" x14ac:dyDescent="0.2">
      <c r="A55" s="50" t="s">
        <v>107</v>
      </c>
      <c r="B55" s="40" t="s">
        <v>99</v>
      </c>
      <c r="C55" s="51" t="s">
        <v>100</v>
      </c>
      <c r="D55" s="51">
        <v>209</v>
      </c>
      <c r="E55" s="52" t="s">
        <v>121</v>
      </c>
      <c r="F55" s="51" t="s">
        <v>37</v>
      </c>
      <c r="G55" s="24">
        <v>72.400000000000006</v>
      </c>
      <c r="H55" s="24">
        <v>8.5</v>
      </c>
      <c r="I55" s="24">
        <v>0</v>
      </c>
      <c r="J55" s="24">
        <v>0</v>
      </c>
      <c r="K55" s="24">
        <v>7.2</v>
      </c>
      <c r="L55" s="24">
        <v>7</v>
      </c>
      <c r="M55" s="24">
        <v>0</v>
      </c>
      <c r="N55" s="30">
        <f t="shared" si="1"/>
        <v>95.100000000000009</v>
      </c>
      <c r="O55" s="53">
        <v>7.2</v>
      </c>
    </row>
    <row r="56" spans="1:15" x14ac:dyDescent="0.2">
      <c r="A56" s="50" t="s">
        <v>107</v>
      </c>
      <c r="B56" s="40" t="s">
        <v>99</v>
      </c>
      <c r="C56" s="51" t="s">
        <v>100</v>
      </c>
      <c r="D56" s="51">
        <v>211</v>
      </c>
      <c r="E56" s="52" t="s">
        <v>121</v>
      </c>
      <c r="F56" s="51" t="s">
        <v>37</v>
      </c>
      <c r="G56" s="24">
        <v>74.3</v>
      </c>
      <c r="H56" s="24">
        <v>11.2</v>
      </c>
      <c r="I56" s="24">
        <v>0</v>
      </c>
      <c r="J56" s="24">
        <v>0</v>
      </c>
      <c r="K56" s="24">
        <v>3.4</v>
      </c>
      <c r="L56" s="24">
        <v>6</v>
      </c>
      <c r="M56" s="24">
        <v>0</v>
      </c>
      <c r="N56" s="30">
        <f t="shared" si="1"/>
        <v>94.9</v>
      </c>
      <c r="O56" s="53">
        <v>3.4</v>
      </c>
    </row>
    <row r="57" spans="1:15" x14ac:dyDescent="0.2">
      <c r="A57" s="50" t="s">
        <v>107</v>
      </c>
      <c r="B57" s="40" t="s">
        <v>99</v>
      </c>
      <c r="C57" s="51" t="s">
        <v>100</v>
      </c>
      <c r="D57" s="51">
        <v>212</v>
      </c>
      <c r="E57" s="52" t="s">
        <v>121</v>
      </c>
      <c r="F57" s="51" t="s">
        <v>37</v>
      </c>
      <c r="G57" s="24">
        <v>75.5</v>
      </c>
      <c r="H57" s="24">
        <v>10.8</v>
      </c>
      <c r="I57" s="24">
        <v>0</v>
      </c>
      <c r="J57" s="24">
        <v>0</v>
      </c>
      <c r="K57" s="24">
        <v>3.7</v>
      </c>
      <c r="L57" s="24">
        <v>5</v>
      </c>
      <c r="M57" s="24">
        <v>0</v>
      </c>
      <c r="N57" s="30">
        <f t="shared" si="1"/>
        <v>95</v>
      </c>
      <c r="O57" s="53">
        <v>3.7</v>
      </c>
    </row>
    <row r="58" spans="1:15" x14ac:dyDescent="0.2">
      <c r="A58" s="50" t="s">
        <v>107</v>
      </c>
      <c r="B58" s="40" t="s">
        <v>99</v>
      </c>
      <c r="C58" s="51" t="s">
        <v>100</v>
      </c>
      <c r="D58" s="51">
        <v>213</v>
      </c>
      <c r="E58" s="52" t="s">
        <v>121</v>
      </c>
      <c r="F58" s="51" t="s">
        <v>37</v>
      </c>
      <c r="G58" s="24">
        <v>68.3</v>
      </c>
      <c r="H58" s="24">
        <v>16.2</v>
      </c>
      <c r="I58" s="24">
        <v>0</v>
      </c>
      <c r="J58" s="24">
        <v>0</v>
      </c>
      <c r="K58" s="24">
        <v>4.8</v>
      </c>
      <c r="L58" s="24">
        <v>5.7</v>
      </c>
      <c r="M58" s="24">
        <v>0</v>
      </c>
      <c r="N58" s="30">
        <f t="shared" si="1"/>
        <v>95</v>
      </c>
      <c r="O58" s="53">
        <v>4.8</v>
      </c>
    </row>
    <row r="59" spans="1:15" x14ac:dyDescent="0.2">
      <c r="A59" s="55" t="s">
        <v>107</v>
      </c>
      <c r="B59" s="56" t="s">
        <v>99</v>
      </c>
      <c r="C59" s="57" t="s">
        <v>100</v>
      </c>
      <c r="D59" s="57">
        <v>214</v>
      </c>
      <c r="E59" s="60" t="s">
        <v>121</v>
      </c>
      <c r="F59" s="57" t="s">
        <v>37</v>
      </c>
      <c r="G59" s="26">
        <v>73.5</v>
      </c>
      <c r="H59" s="26">
        <v>12.3</v>
      </c>
      <c r="I59" s="26">
        <v>0</v>
      </c>
      <c r="J59" s="26">
        <v>0</v>
      </c>
      <c r="K59" s="26">
        <v>3.7</v>
      </c>
      <c r="L59" s="26">
        <v>5.5</v>
      </c>
      <c r="M59" s="26">
        <v>0</v>
      </c>
      <c r="N59" s="31">
        <f t="shared" si="1"/>
        <v>95</v>
      </c>
      <c r="O59" s="58">
        <v>3.7</v>
      </c>
    </row>
    <row r="60" spans="1:15" x14ac:dyDescent="0.2">
      <c r="A60" s="46" t="s">
        <v>107</v>
      </c>
      <c r="B60" s="47" t="s">
        <v>99</v>
      </c>
      <c r="C60" s="48" t="s">
        <v>100</v>
      </c>
      <c r="D60" s="48">
        <v>215</v>
      </c>
      <c r="E60" s="59" t="s">
        <v>121</v>
      </c>
      <c r="F60" s="48" t="s">
        <v>37</v>
      </c>
      <c r="G60" s="23">
        <v>72.7</v>
      </c>
      <c r="H60" s="23">
        <v>14.9</v>
      </c>
      <c r="I60" s="23">
        <v>0</v>
      </c>
      <c r="J60" s="23">
        <v>0</v>
      </c>
      <c r="K60" s="23">
        <v>3.2</v>
      </c>
      <c r="L60" s="23">
        <v>4.2</v>
      </c>
      <c r="M60" s="23">
        <v>0</v>
      </c>
      <c r="N60" s="29">
        <f t="shared" si="1"/>
        <v>95.000000000000014</v>
      </c>
      <c r="O60" s="49">
        <v>3.2</v>
      </c>
    </row>
    <row r="61" spans="1:15" x14ac:dyDescent="0.2">
      <c r="A61" s="50" t="s">
        <v>107</v>
      </c>
      <c r="B61" s="40" t="s">
        <v>99</v>
      </c>
      <c r="C61" s="51" t="s">
        <v>100</v>
      </c>
      <c r="D61" s="51">
        <v>216</v>
      </c>
      <c r="E61" s="52" t="s">
        <v>121</v>
      </c>
      <c r="F61" s="51" t="s">
        <v>37</v>
      </c>
      <c r="G61" s="24">
        <v>73</v>
      </c>
      <c r="H61" s="24">
        <v>7.1</v>
      </c>
      <c r="I61" s="24">
        <v>0</v>
      </c>
      <c r="J61" s="24">
        <v>0</v>
      </c>
      <c r="K61" s="24">
        <v>6.3</v>
      </c>
      <c r="L61" s="24">
        <v>8.6</v>
      </c>
      <c r="M61" s="24">
        <v>0</v>
      </c>
      <c r="N61" s="30">
        <f t="shared" si="1"/>
        <v>94.999999999999986</v>
      </c>
      <c r="O61" s="53">
        <v>6.3</v>
      </c>
    </row>
    <row r="62" spans="1:15" x14ac:dyDescent="0.2">
      <c r="A62" s="50" t="s">
        <v>107</v>
      </c>
      <c r="B62" s="40" t="s">
        <v>99</v>
      </c>
      <c r="C62" s="51" t="s">
        <v>100</v>
      </c>
      <c r="D62" s="51">
        <v>217</v>
      </c>
      <c r="E62" s="52" t="s">
        <v>121</v>
      </c>
      <c r="F62" s="51" t="s">
        <v>37</v>
      </c>
      <c r="G62" s="24">
        <v>76.099999999999994</v>
      </c>
      <c r="H62" s="24">
        <v>13.1</v>
      </c>
      <c r="I62" s="24">
        <v>0</v>
      </c>
      <c r="J62" s="24">
        <v>0</v>
      </c>
      <c r="K62" s="24">
        <v>0.7</v>
      </c>
      <c r="L62" s="24">
        <v>5.0999999999999996</v>
      </c>
      <c r="M62" s="24">
        <v>0</v>
      </c>
      <c r="N62" s="30">
        <f t="shared" si="1"/>
        <v>94.999999999999986</v>
      </c>
      <c r="O62" s="53">
        <v>0.7</v>
      </c>
    </row>
    <row r="63" spans="1:15" x14ac:dyDescent="0.2">
      <c r="A63" s="50" t="s">
        <v>107</v>
      </c>
      <c r="B63" s="40" t="s">
        <v>99</v>
      </c>
      <c r="C63" s="51" t="s">
        <v>100</v>
      </c>
      <c r="D63" s="51">
        <v>218</v>
      </c>
      <c r="E63" s="52" t="s">
        <v>121</v>
      </c>
      <c r="F63" s="51" t="s">
        <v>37</v>
      </c>
      <c r="G63" s="24">
        <v>74.900000000000006</v>
      </c>
      <c r="H63" s="24">
        <v>9.1</v>
      </c>
      <c r="I63" s="24">
        <v>0</v>
      </c>
      <c r="J63" s="24">
        <v>0</v>
      </c>
      <c r="K63" s="24">
        <v>4.0999999999999996</v>
      </c>
      <c r="L63" s="24">
        <v>6.9</v>
      </c>
      <c r="M63" s="24">
        <v>0</v>
      </c>
      <c r="N63" s="30">
        <f t="shared" si="1"/>
        <v>95</v>
      </c>
      <c r="O63" s="53">
        <v>4.0999999999999996</v>
      </c>
    </row>
    <row r="64" spans="1:15" x14ac:dyDescent="0.2">
      <c r="A64" s="50" t="s">
        <v>107</v>
      </c>
      <c r="B64" s="40" t="s">
        <v>99</v>
      </c>
      <c r="C64" s="51" t="s">
        <v>100</v>
      </c>
      <c r="D64" s="51">
        <v>220</v>
      </c>
      <c r="E64" s="52" t="s">
        <v>121</v>
      </c>
      <c r="F64" s="51" t="s">
        <v>37</v>
      </c>
      <c r="G64" s="24">
        <v>72.3</v>
      </c>
      <c r="H64" s="24">
        <v>14.2</v>
      </c>
      <c r="I64" s="24">
        <v>0</v>
      </c>
      <c r="J64" s="24">
        <v>0</v>
      </c>
      <c r="K64" s="24">
        <v>3.8</v>
      </c>
      <c r="L64" s="24">
        <v>5.2</v>
      </c>
      <c r="M64" s="24">
        <v>0</v>
      </c>
      <c r="N64" s="30">
        <f t="shared" si="1"/>
        <v>95.5</v>
      </c>
      <c r="O64" s="53">
        <v>3.8</v>
      </c>
    </row>
    <row r="65" spans="1:15" x14ac:dyDescent="0.2">
      <c r="A65" s="50" t="s">
        <v>107</v>
      </c>
      <c r="B65" s="40" t="s">
        <v>99</v>
      </c>
      <c r="C65" s="51" t="s">
        <v>100</v>
      </c>
      <c r="D65" s="51">
        <v>221</v>
      </c>
      <c r="E65" s="52" t="s">
        <v>121</v>
      </c>
      <c r="F65" s="51" t="s">
        <v>37</v>
      </c>
      <c r="G65" s="24">
        <v>70.7</v>
      </c>
      <c r="H65" s="24">
        <v>11.1</v>
      </c>
      <c r="I65" s="24">
        <v>0</v>
      </c>
      <c r="J65" s="24">
        <v>0</v>
      </c>
      <c r="K65" s="24">
        <v>7</v>
      </c>
      <c r="L65" s="24">
        <v>6.2</v>
      </c>
      <c r="M65" s="24">
        <v>0</v>
      </c>
      <c r="N65" s="30">
        <f t="shared" si="1"/>
        <v>95</v>
      </c>
      <c r="O65" s="53">
        <v>7</v>
      </c>
    </row>
    <row r="66" spans="1:15" x14ac:dyDescent="0.2">
      <c r="A66" s="50" t="s">
        <v>107</v>
      </c>
      <c r="B66" s="40" t="s">
        <v>99</v>
      </c>
      <c r="C66" s="51" t="s">
        <v>100</v>
      </c>
      <c r="D66" s="51">
        <v>222</v>
      </c>
      <c r="E66" s="52" t="s">
        <v>121</v>
      </c>
      <c r="F66" s="51" t="s">
        <v>37</v>
      </c>
      <c r="G66" s="24">
        <v>75.2</v>
      </c>
      <c r="H66" s="24">
        <v>7.9</v>
      </c>
      <c r="I66" s="24">
        <v>0</v>
      </c>
      <c r="J66" s="24">
        <v>0</v>
      </c>
      <c r="K66" s="24">
        <v>6.4</v>
      </c>
      <c r="L66" s="24">
        <v>5.6</v>
      </c>
      <c r="M66" s="24">
        <v>0</v>
      </c>
      <c r="N66" s="30">
        <f t="shared" ref="N66:N97" si="2">SUM(G66:M66)</f>
        <v>95.100000000000009</v>
      </c>
      <c r="O66" s="53">
        <v>6.4</v>
      </c>
    </row>
    <row r="67" spans="1:15" x14ac:dyDescent="0.2">
      <c r="A67" s="50" t="s">
        <v>107</v>
      </c>
      <c r="B67" s="40" t="s">
        <v>99</v>
      </c>
      <c r="C67" s="51" t="s">
        <v>100</v>
      </c>
      <c r="D67" s="51">
        <v>223</v>
      </c>
      <c r="E67" s="52" t="s">
        <v>121</v>
      </c>
      <c r="F67" s="51" t="s">
        <v>37</v>
      </c>
      <c r="G67" s="24">
        <v>74.7</v>
      </c>
      <c r="H67" s="24">
        <v>13.5</v>
      </c>
      <c r="I67" s="24">
        <v>0</v>
      </c>
      <c r="J67" s="24">
        <v>0</v>
      </c>
      <c r="K67" s="24">
        <v>2.7</v>
      </c>
      <c r="L67" s="24">
        <v>4.0999999999999996</v>
      </c>
      <c r="M67" s="24">
        <v>0</v>
      </c>
      <c r="N67" s="30">
        <f t="shared" si="2"/>
        <v>95</v>
      </c>
      <c r="O67" s="53">
        <v>2.7</v>
      </c>
    </row>
    <row r="68" spans="1:15" x14ac:dyDescent="0.2">
      <c r="A68" s="50" t="s">
        <v>107</v>
      </c>
      <c r="B68" s="40" t="s">
        <v>99</v>
      </c>
      <c r="C68" s="51" t="s">
        <v>100</v>
      </c>
      <c r="D68" s="51">
        <v>224</v>
      </c>
      <c r="E68" s="52" t="s">
        <v>121</v>
      </c>
      <c r="F68" s="51" t="s">
        <v>37</v>
      </c>
      <c r="G68" s="24">
        <v>73.599999999999994</v>
      </c>
      <c r="H68" s="24">
        <v>11.1</v>
      </c>
      <c r="I68" s="24">
        <v>0</v>
      </c>
      <c r="J68" s="24">
        <v>0</v>
      </c>
      <c r="K68" s="24">
        <v>5.8</v>
      </c>
      <c r="L68" s="24">
        <v>4.4000000000000004</v>
      </c>
      <c r="M68" s="24">
        <v>0</v>
      </c>
      <c r="N68" s="30">
        <f t="shared" si="2"/>
        <v>94.899999999999991</v>
      </c>
      <c r="O68" s="53">
        <v>5.8</v>
      </c>
    </row>
    <row r="69" spans="1:15" x14ac:dyDescent="0.2">
      <c r="A69" s="50" t="s">
        <v>107</v>
      </c>
      <c r="B69" s="40" t="s">
        <v>99</v>
      </c>
      <c r="C69" s="51" t="s">
        <v>100</v>
      </c>
      <c r="D69" s="51">
        <v>225</v>
      </c>
      <c r="E69" s="52" t="s">
        <v>121</v>
      </c>
      <c r="F69" s="51" t="s">
        <v>37</v>
      </c>
      <c r="G69" s="24">
        <v>72.099999999999994</v>
      </c>
      <c r="H69" s="24">
        <v>9.6</v>
      </c>
      <c r="I69" s="24">
        <v>0</v>
      </c>
      <c r="J69" s="24">
        <v>0</v>
      </c>
      <c r="K69" s="24">
        <v>5.8</v>
      </c>
      <c r="L69" s="24">
        <v>7.4</v>
      </c>
      <c r="M69" s="24">
        <v>0</v>
      </c>
      <c r="N69" s="30">
        <f t="shared" si="2"/>
        <v>94.899999999999991</v>
      </c>
      <c r="O69" s="53">
        <v>5.8</v>
      </c>
    </row>
    <row r="70" spans="1:15" x14ac:dyDescent="0.2">
      <c r="A70" s="50" t="s">
        <v>107</v>
      </c>
      <c r="B70" s="40" t="s">
        <v>99</v>
      </c>
      <c r="C70" s="51" t="s">
        <v>100</v>
      </c>
      <c r="D70" s="51">
        <v>226</v>
      </c>
      <c r="E70" s="52" t="s">
        <v>121</v>
      </c>
      <c r="F70" s="51" t="s">
        <v>37</v>
      </c>
      <c r="G70" s="24">
        <v>73.900000000000006</v>
      </c>
      <c r="H70" s="24">
        <v>11.2</v>
      </c>
      <c r="I70" s="24">
        <v>0</v>
      </c>
      <c r="J70" s="24">
        <v>0</v>
      </c>
      <c r="K70" s="24">
        <v>5.2</v>
      </c>
      <c r="L70" s="24">
        <v>4.5999999999999996</v>
      </c>
      <c r="M70" s="24">
        <v>0</v>
      </c>
      <c r="N70" s="30">
        <f t="shared" si="2"/>
        <v>94.9</v>
      </c>
      <c r="O70" s="53">
        <v>5.2</v>
      </c>
    </row>
    <row r="71" spans="1:15" x14ac:dyDescent="0.2">
      <c r="A71" s="55" t="s">
        <v>107</v>
      </c>
      <c r="B71" s="56" t="s">
        <v>99</v>
      </c>
      <c r="C71" s="57" t="s">
        <v>100</v>
      </c>
      <c r="D71" s="57">
        <v>227</v>
      </c>
      <c r="E71" s="60" t="s">
        <v>121</v>
      </c>
      <c r="F71" s="57" t="s">
        <v>37</v>
      </c>
      <c r="G71" s="26">
        <v>74.400000000000006</v>
      </c>
      <c r="H71" s="26">
        <v>13.6</v>
      </c>
      <c r="I71" s="26">
        <v>0</v>
      </c>
      <c r="J71" s="26">
        <v>0</v>
      </c>
      <c r="K71" s="26">
        <v>3.1</v>
      </c>
      <c r="L71" s="26">
        <v>3.9</v>
      </c>
      <c r="M71" s="26">
        <v>0</v>
      </c>
      <c r="N71" s="31">
        <f t="shared" si="2"/>
        <v>95</v>
      </c>
      <c r="O71" s="58">
        <v>3.1</v>
      </c>
    </row>
    <row r="72" spans="1:15" x14ac:dyDescent="0.2">
      <c r="A72" s="50" t="s">
        <v>107</v>
      </c>
      <c r="B72" s="40" t="s">
        <v>99</v>
      </c>
      <c r="C72" s="51" t="s">
        <v>100</v>
      </c>
      <c r="D72" s="51">
        <v>228</v>
      </c>
      <c r="E72" s="52" t="s">
        <v>121</v>
      </c>
      <c r="F72" s="51" t="s">
        <v>37</v>
      </c>
      <c r="G72" s="24">
        <v>74.400000000000006</v>
      </c>
      <c r="H72" s="24">
        <v>11.7</v>
      </c>
      <c r="I72" s="24">
        <v>0</v>
      </c>
      <c r="J72" s="24">
        <v>0</v>
      </c>
      <c r="K72" s="24">
        <v>4.0999999999999996</v>
      </c>
      <c r="L72" s="24">
        <v>4.7</v>
      </c>
      <c r="M72" s="24">
        <v>0</v>
      </c>
      <c r="N72" s="30">
        <f t="shared" si="2"/>
        <v>94.9</v>
      </c>
      <c r="O72" s="53">
        <v>4.0999999999999996</v>
      </c>
    </row>
    <row r="73" spans="1:15" x14ac:dyDescent="0.2">
      <c r="A73" s="50" t="s">
        <v>107</v>
      </c>
      <c r="B73" s="40" t="s">
        <v>99</v>
      </c>
      <c r="C73" s="51" t="s">
        <v>100</v>
      </c>
      <c r="D73" s="51">
        <v>229</v>
      </c>
      <c r="E73" s="52" t="s">
        <v>121</v>
      </c>
      <c r="F73" s="51" t="s">
        <v>37</v>
      </c>
      <c r="G73" s="24">
        <v>71.900000000000006</v>
      </c>
      <c r="H73" s="24">
        <v>15.2</v>
      </c>
      <c r="I73" s="24">
        <v>0</v>
      </c>
      <c r="J73" s="24">
        <v>0</v>
      </c>
      <c r="K73" s="24">
        <v>3.8</v>
      </c>
      <c r="L73" s="24">
        <v>4.0999999999999996</v>
      </c>
      <c r="M73" s="24">
        <v>0</v>
      </c>
      <c r="N73" s="30">
        <f t="shared" si="2"/>
        <v>95</v>
      </c>
      <c r="O73" s="53">
        <v>3.8</v>
      </c>
    </row>
    <row r="74" spans="1:15" x14ac:dyDescent="0.2">
      <c r="A74" s="50" t="s">
        <v>107</v>
      </c>
      <c r="B74" s="40" t="s">
        <v>99</v>
      </c>
      <c r="C74" s="51" t="s">
        <v>100</v>
      </c>
      <c r="D74" s="51">
        <v>230</v>
      </c>
      <c r="E74" s="52" t="s">
        <v>121</v>
      </c>
      <c r="F74" s="51" t="s">
        <v>37</v>
      </c>
      <c r="G74" s="24">
        <v>75.099999999999994</v>
      </c>
      <c r="H74" s="24">
        <v>10.7</v>
      </c>
      <c r="I74" s="24">
        <v>0</v>
      </c>
      <c r="J74" s="24">
        <v>0</v>
      </c>
      <c r="K74" s="24">
        <v>4.4000000000000004</v>
      </c>
      <c r="L74" s="24">
        <v>4.8</v>
      </c>
      <c r="M74" s="24">
        <v>0</v>
      </c>
      <c r="N74" s="30">
        <f t="shared" si="2"/>
        <v>95</v>
      </c>
      <c r="O74" s="53">
        <v>4.4000000000000004</v>
      </c>
    </row>
    <row r="75" spans="1:15" x14ac:dyDescent="0.2">
      <c r="A75" s="50" t="s">
        <v>42</v>
      </c>
      <c r="B75" s="40" t="s">
        <v>99</v>
      </c>
      <c r="C75" s="51" t="s">
        <v>102</v>
      </c>
      <c r="D75" s="51">
        <v>561</v>
      </c>
      <c r="E75" s="52" t="s">
        <v>123</v>
      </c>
      <c r="F75" s="51" t="s">
        <v>2</v>
      </c>
      <c r="G75" s="24">
        <v>64.2</v>
      </c>
      <c r="H75" s="24">
        <v>9.8000000000000007</v>
      </c>
      <c r="I75" s="24">
        <v>0.16</v>
      </c>
      <c r="J75" s="24">
        <v>2.6</v>
      </c>
      <c r="K75" s="24">
        <v>18.2</v>
      </c>
      <c r="L75" s="24">
        <v>0</v>
      </c>
      <c r="M75" s="24">
        <v>0</v>
      </c>
      <c r="N75" s="30">
        <f t="shared" si="2"/>
        <v>94.96</v>
      </c>
      <c r="O75" s="53">
        <v>18.2</v>
      </c>
    </row>
    <row r="76" spans="1:15" x14ac:dyDescent="0.2">
      <c r="A76" s="50" t="s">
        <v>42</v>
      </c>
      <c r="B76" s="40" t="s">
        <v>99</v>
      </c>
      <c r="C76" s="51" t="s">
        <v>102</v>
      </c>
      <c r="D76" s="51">
        <v>562</v>
      </c>
      <c r="E76" s="52" t="s">
        <v>123</v>
      </c>
      <c r="F76" s="51" t="s">
        <v>2</v>
      </c>
      <c r="G76" s="24">
        <v>69.5</v>
      </c>
      <c r="H76" s="24">
        <v>4.4000000000000004</v>
      </c>
      <c r="I76" s="24">
        <v>0.47</v>
      </c>
      <c r="J76" s="24">
        <v>7.7</v>
      </c>
      <c r="K76" s="24">
        <v>12.9</v>
      </c>
      <c r="L76" s="24">
        <v>0</v>
      </c>
      <c r="M76" s="24">
        <v>0</v>
      </c>
      <c r="N76" s="30">
        <f t="shared" si="2"/>
        <v>94.970000000000013</v>
      </c>
      <c r="O76" s="53">
        <v>12.9</v>
      </c>
    </row>
    <row r="77" spans="1:15" x14ac:dyDescent="0.2">
      <c r="A77" s="50" t="s">
        <v>42</v>
      </c>
      <c r="B77" s="40" t="s">
        <v>99</v>
      </c>
      <c r="C77" s="51" t="s">
        <v>102</v>
      </c>
      <c r="D77" s="51">
        <v>563</v>
      </c>
      <c r="E77" s="51" t="s">
        <v>52</v>
      </c>
      <c r="F77" s="51" t="s">
        <v>2</v>
      </c>
      <c r="G77" s="24">
        <v>74.900000000000006</v>
      </c>
      <c r="H77" s="24">
        <v>9.6</v>
      </c>
      <c r="I77" s="24">
        <v>0.21</v>
      </c>
      <c r="J77" s="24">
        <v>2.7</v>
      </c>
      <c r="K77" s="24">
        <v>3.1</v>
      </c>
      <c r="L77" s="24">
        <v>4.3</v>
      </c>
      <c r="M77" s="24">
        <v>0</v>
      </c>
      <c r="N77" s="30">
        <f t="shared" si="2"/>
        <v>94.809999999999988</v>
      </c>
      <c r="O77" s="53">
        <v>3.1</v>
      </c>
    </row>
    <row r="78" spans="1:15" x14ac:dyDescent="0.2">
      <c r="A78" s="50" t="s">
        <v>42</v>
      </c>
      <c r="B78" s="40" t="s">
        <v>99</v>
      </c>
      <c r="C78" s="51" t="s">
        <v>102</v>
      </c>
      <c r="D78" s="51">
        <v>565</v>
      </c>
      <c r="E78" s="51" t="s">
        <v>52</v>
      </c>
      <c r="F78" s="51" t="s">
        <v>2</v>
      </c>
      <c r="G78" s="24">
        <v>54.8</v>
      </c>
      <c r="H78" s="24">
        <v>7.7</v>
      </c>
      <c r="I78" s="24">
        <v>0.13</v>
      </c>
      <c r="J78" s="24">
        <v>10.4</v>
      </c>
      <c r="K78" s="24">
        <v>3.1</v>
      </c>
      <c r="L78" s="24">
        <v>11.1</v>
      </c>
      <c r="M78" s="24">
        <v>0</v>
      </c>
      <c r="N78" s="30">
        <f t="shared" si="2"/>
        <v>87.22999999999999</v>
      </c>
      <c r="O78" s="53">
        <v>3.1</v>
      </c>
    </row>
    <row r="79" spans="1:15" x14ac:dyDescent="0.2">
      <c r="A79" s="50" t="s">
        <v>42</v>
      </c>
      <c r="B79" s="40" t="s">
        <v>99</v>
      </c>
      <c r="C79" s="51" t="s">
        <v>102</v>
      </c>
      <c r="D79" s="51">
        <v>596</v>
      </c>
      <c r="E79" s="52" t="s">
        <v>120</v>
      </c>
      <c r="F79" s="51" t="s">
        <v>2</v>
      </c>
      <c r="G79" s="24">
        <v>59.5</v>
      </c>
      <c r="H79" s="24">
        <v>15.1</v>
      </c>
      <c r="I79" s="24">
        <v>0</v>
      </c>
      <c r="J79" s="24">
        <v>15</v>
      </c>
      <c r="K79" s="24">
        <v>4.4000000000000004</v>
      </c>
      <c r="L79" s="24">
        <v>0.9</v>
      </c>
      <c r="M79" s="24">
        <v>0</v>
      </c>
      <c r="N79" s="30">
        <f t="shared" si="2"/>
        <v>94.9</v>
      </c>
      <c r="O79" s="53">
        <v>4.4000000000000004</v>
      </c>
    </row>
    <row r="80" spans="1:15" x14ac:dyDescent="0.2">
      <c r="A80" s="50" t="s">
        <v>42</v>
      </c>
      <c r="B80" s="40" t="s">
        <v>99</v>
      </c>
      <c r="C80" s="51" t="s">
        <v>102</v>
      </c>
      <c r="D80" s="51">
        <v>601</v>
      </c>
      <c r="E80" s="52" t="s">
        <v>120</v>
      </c>
      <c r="F80" s="51" t="s">
        <v>2</v>
      </c>
      <c r="G80" s="24">
        <v>75.599999999999994</v>
      </c>
      <c r="H80" s="24">
        <v>4.0999999999999996</v>
      </c>
      <c r="I80" s="24">
        <v>0.3</v>
      </c>
      <c r="J80" s="24">
        <v>9.8000000000000007</v>
      </c>
      <c r="K80" s="24">
        <v>8.1999999999999993</v>
      </c>
      <c r="L80" s="24">
        <v>0</v>
      </c>
      <c r="M80" s="24">
        <v>0</v>
      </c>
      <c r="N80" s="30">
        <f t="shared" si="2"/>
        <v>97.999999999999986</v>
      </c>
      <c r="O80" s="53">
        <v>8.1999999999999993</v>
      </c>
    </row>
    <row r="81" spans="1:15" x14ac:dyDescent="0.2">
      <c r="A81" s="50" t="s">
        <v>42</v>
      </c>
      <c r="B81" s="40" t="s">
        <v>99</v>
      </c>
      <c r="C81" s="51" t="s">
        <v>102</v>
      </c>
      <c r="D81" s="51">
        <v>603</v>
      </c>
      <c r="E81" s="52" t="s">
        <v>120</v>
      </c>
      <c r="F81" s="51" t="s">
        <v>2</v>
      </c>
      <c r="G81" s="24">
        <v>76.5</v>
      </c>
      <c r="H81" s="24">
        <v>9.9</v>
      </c>
      <c r="I81" s="24">
        <v>0.18</v>
      </c>
      <c r="J81" s="24">
        <v>3.9</v>
      </c>
      <c r="K81" s="24">
        <v>4.5</v>
      </c>
      <c r="L81" s="24">
        <v>0</v>
      </c>
      <c r="M81" s="24">
        <v>0</v>
      </c>
      <c r="N81" s="30">
        <f t="shared" si="2"/>
        <v>94.980000000000018</v>
      </c>
      <c r="O81" s="53">
        <v>4.5</v>
      </c>
    </row>
    <row r="82" spans="1:15" x14ac:dyDescent="0.2">
      <c r="A82" s="50" t="s">
        <v>42</v>
      </c>
      <c r="B82" s="40" t="s">
        <v>99</v>
      </c>
      <c r="C82" s="51" t="s">
        <v>102</v>
      </c>
      <c r="D82" s="51">
        <v>613</v>
      </c>
      <c r="E82" s="51" t="s">
        <v>59</v>
      </c>
      <c r="F82" s="51" t="s">
        <v>2</v>
      </c>
      <c r="G82" s="24">
        <v>74.8</v>
      </c>
      <c r="H82" s="24">
        <v>11.4</v>
      </c>
      <c r="I82" s="24">
        <v>0.13</v>
      </c>
      <c r="J82" s="24">
        <v>1.5</v>
      </c>
      <c r="K82" s="24">
        <v>7.1</v>
      </c>
      <c r="L82" s="24">
        <v>0</v>
      </c>
      <c r="M82" s="24">
        <v>0</v>
      </c>
      <c r="N82" s="30">
        <f t="shared" si="2"/>
        <v>94.929999999999993</v>
      </c>
      <c r="O82" s="53">
        <v>7.1</v>
      </c>
    </row>
    <row r="83" spans="1:15" x14ac:dyDescent="0.2">
      <c r="A83" s="50" t="s">
        <v>42</v>
      </c>
      <c r="B83" s="40" t="s">
        <v>99</v>
      </c>
      <c r="C83" s="51" t="s">
        <v>102</v>
      </c>
      <c r="D83" s="51">
        <v>634</v>
      </c>
      <c r="E83" s="51" t="s">
        <v>59</v>
      </c>
      <c r="F83" s="51" t="s">
        <v>2</v>
      </c>
      <c r="G83" s="24">
        <v>75.5</v>
      </c>
      <c r="H83" s="24">
        <v>10.1</v>
      </c>
      <c r="I83" s="24">
        <v>0.16</v>
      </c>
      <c r="J83" s="24">
        <v>4.4000000000000004</v>
      </c>
      <c r="K83" s="24">
        <v>4.3</v>
      </c>
      <c r="L83" s="24">
        <v>0</v>
      </c>
      <c r="M83" s="24">
        <v>0</v>
      </c>
      <c r="N83" s="30">
        <f t="shared" si="2"/>
        <v>94.46</v>
      </c>
      <c r="O83" s="53">
        <v>4.3</v>
      </c>
    </row>
    <row r="84" spans="1:15" x14ac:dyDescent="0.2">
      <c r="A84" s="50" t="s">
        <v>42</v>
      </c>
      <c r="B84" s="40" t="s">
        <v>99</v>
      </c>
      <c r="C84" s="51" t="s">
        <v>102</v>
      </c>
      <c r="D84" s="51">
        <v>636</v>
      </c>
      <c r="E84" s="51" t="s">
        <v>59</v>
      </c>
      <c r="F84" s="51" t="s">
        <v>9</v>
      </c>
      <c r="G84" s="24">
        <v>84</v>
      </c>
      <c r="H84" s="24">
        <v>12</v>
      </c>
      <c r="I84" s="24">
        <v>0</v>
      </c>
      <c r="J84" s="24">
        <v>0</v>
      </c>
      <c r="K84" s="24">
        <v>3</v>
      </c>
      <c r="L84" s="24">
        <v>0</v>
      </c>
      <c r="M84" s="24">
        <v>1</v>
      </c>
      <c r="N84" s="30">
        <f t="shared" si="2"/>
        <v>100</v>
      </c>
      <c r="O84" s="53">
        <v>3</v>
      </c>
    </row>
    <row r="85" spans="1:15" x14ac:dyDescent="0.2">
      <c r="A85" s="50" t="s">
        <v>42</v>
      </c>
      <c r="B85" s="40" t="s">
        <v>99</v>
      </c>
      <c r="C85" s="51" t="s">
        <v>102</v>
      </c>
      <c r="D85" s="51">
        <v>640</v>
      </c>
      <c r="E85" s="51" t="s">
        <v>59</v>
      </c>
      <c r="F85" s="51" t="s">
        <v>32</v>
      </c>
      <c r="G85" s="24">
        <v>75.7</v>
      </c>
      <c r="H85" s="24">
        <v>12.8</v>
      </c>
      <c r="I85" s="24">
        <v>0.8</v>
      </c>
      <c r="J85" s="24">
        <v>0</v>
      </c>
      <c r="K85" s="24">
        <v>8.8000000000000007</v>
      </c>
      <c r="L85" s="24">
        <v>1.9</v>
      </c>
      <c r="M85" s="24">
        <v>0</v>
      </c>
      <c r="N85" s="30">
        <f t="shared" si="2"/>
        <v>100</v>
      </c>
      <c r="O85" s="53">
        <v>8.8000000000000007</v>
      </c>
    </row>
    <row r="86" spans="1:15" x14ac:dyDescent="0.2">
      <c r="A86" s="50" t="s">
        <v>42</v>
      </c>
      <c r="B86" s="40" t="s">
        <v>99</v>
      </c>
      <c r="C86" s="51" t="s">
        <v>102</v>
      </c>
      <c r="D86" s="51">
        <v>641</v>
      </c>
      <c r="E86" s="51" t="s">
        <v>59</v>
      </c>
      <c r="F86" s="51" t="s">
        <v>32</v>
      </c>
      <c r="G86" s="24">
        <v>74</v>
      </c>
      <c r="H86" s="24">
        <v>13.8</v>
      </c>
      <c r="I86" s="24">
        <v>0.8</v>
      </c>
      <c r="J86" s="24">
        <v>0</v>
      </c>
      <c r="K86" s="24">
        <v>8.6999999999999993</v>
      </c>
      <c r="L86" s="24">
        <v>2.7</v>
      </c>
      <c r="M86" s="24">
        <v>0</v>
      </c>
      <c r="N86" s="30">
        <f t="shared" si="2"/>
        <v>100</v>
      </c>
      <c r="O86" s="53">
        <v>8.6999999999999993</v>
      </c>
    </row>
    <row r="87" spans="1:15" x14ac:dyDescent="0.2">
      <c r="A87" s="50" t="s">
        <v>42</v>
      </c>
      <c r="B87" s="40" t="s">
        <v>99</v>
      </c>
      <c r="C87" s="51" t="s">
        <v>102</v>
      </c>
      <c r="D87" s="51">
        <v>642</v>
      </c>
      <c r="E87" s="51" t="s">
        <v>124</v>
      </c>
      <c r="F87" s="51" t="s">
        <v>2</v>
      </c>
      <c r="G87" s="24">
        <v>68.2</v>
      </c>
      <c r="H87" s="24">
        <v>9.8000000000000007</v>
      </c>
      <c r="I87" s="24">
        <v>0.26</v>
      </c>
      <c r="J87" s="24">
        <v>4.7</v>
      </c>
      <c r="K87" s="24">
        <v>10.199999999999999</v>
      </c>
      <c r="L87" s="24">
        <v>1.8</v>
      </c>
      <c r="M87" s="24">
        <v>0</v>
      </c>
      <c r="N87" s="30">
        <f t="shared" si="2"/>
        <v>94.960000000000008</v>
      </c>
      <c r="O87" s="53">
        <v>10.199999999999999</v>
      </c>
    </row>
    <row r="88" spans="1:15" x14ac:dyDescent="0.2">
      <c r="A88" s="50" t="s">
        <v>42</v>
      </c>
      <c r="B88" s="40" t="s">
        <v>99</v>
      </c>
      <c r="C88" s="51" t="s">
        <v>102</v>
      </c>
      <c r="D88" s="51">
        <v>681</v>
      </c>
      <c r="E88" s="51" t="s">
        <v>120</v>
      </c>
      <c r="F88" s="51" t="s">
        <v>2</v>
      </c>
      <c r="G88" s="24">
        <v>89.1</v>
      </c>
      <c r="H88" s="24">
        <v>0.8</v>
      </c>
      <c r="I88" s="24">
        <v>0</v>
      </c>
      <c r="J88" s="24">
        <v>2.7</v>
      </c>
      <c r="K88" s="24">
        <v>1.6</v>
      </c>
      <c r="L88" s="24">
        <v>0.7</v>
      </c>
      <c r="M88" s="24">
        <v>0</v>
      </c>
      <c r="N88" s="30">
        <f t="shared" si="2"/>
        <v>94.899999999999991</v>
      </c>
      <c r="O88" s="53">
        <v>1.6</v>
      </c>
    </row>
    <row r="89" spans="1:15" x14ac:dyDescent="0.2">
      <c r="A89" s="50" t="s">
        <v>42</v>
      </c>
      <c r="B89" s="40" t="s">
        <v>99</v>
      </c>
      <c r="C89" s="51" t="s">
        <v>103</v>
      </c>
      <c r="D89" s="51">
        <v>1351</v>
      </c>
      <c r="E89" s="51" t="s">
        <v>120</v>
      </c>
      <c r="F89" s="51" t="s">
        <v>9</v>
      </c>
      <c r="G89" s="24">
        <v>57</v>
      </c>
      <c r="H89" s="24">
        <v>15</v>
      </c>
      <c r="I89" s="24">
        <v>0</v>
      </c>
      <c r="J89" s="24">
        <v>0</v>
      </c>
      <c r="K89" s="24">
        <v>25</v>
      </c>
      <c r="L89" s="24">
        <v>0</v>
      </c>
      <c r="M89" s="24">
        <v>3</v>
      </c>
      <c r="N89" s="30">
        <f t="shared" si="2"/>
        <v>100</v>
      </c>
      <c r="O89" s="53">
        <v>25</v>
      </c>
    </row>
    <row r="90" spans="1:15" x14ac:dyDescent="0.2">
      <c r="A90" s="50" t="s">
        <v>42</v>
      </c>
      <c r="B90" s="40" t="s">
        <v>99</v>
      </c>
      <c r="C90" s="51" t="s">
        <v>103</v>
      </c>
      <c r="D90" s="51">
        <v>1352</v>
      </c>
      <c r="E90" s="51" t="s">
        <v>120</v>
      </c>
      <c r="F90" s="51" t="s">
        <v>9</v>
      </c>
      <c r="G90" s="24">
        <v>81</v>
      </c>
      <c r="H90" s="24">
        <v>9.8000000000000007</v>
      </c>
      <c r="I90" s="24">
        <v>0</v>
      </c>
      <c r="J90" s="24">
        <v>0</v>
      </c>
      <c r="K90" s="24">
        <v>9</v>
      </c>
      <c r="L90" s="24">
        <v>0</v>
      </c>
      <c r="M90" s="24">
        <v>0</v>
      </c>
      <c r="N90" s="30">
        <f t="shared" si="2"/>
        <v>99.8</v>
      </c>
      <c r="O90" s="53">
        <v>9</v>
      </c>
    </row>
    <row r="91" spans="1:15" x14ac:dyDescent="0.2">
      <c r="A91" s="50" t="s">
        <v>42</v>
      </c>
      <c r="B91" s="40" t="s">
        <v>99</v>
      </c>
      <c r="C91" s="51" t="s">
        <v>103</v>
      </c>
      <c r="D91" s="51">
        <v>1353</v>
      </c>
      <c r="E91" s="51" t="s">
        <v>120</v>
      </c>
      <c r="F91" s="51" t="s">
        <v>32</v>
      </c>
      <c r="G91" s="24">
        <v>69.5</v>
      </c>
      <c r="H91" s="24">
        <v>20.8</v>
      </c>
      <c r="I91" s="24">
        <v>1.5</v>
      </c>
      <c r="J91" s="24">
        <v>0</v>
      </c>
      <c r="K91" s="24">
        <v>2.5</v>
      </c>
      <c r="L91" s="24">
        <v>2.9</v>
      </c>
      <c r="M91" s="24">
        <v>0</v>
      </c>
      <c r="N91" s="30">
        <f t="shared" si="2"/>
        <v>97.2</v>
      </c>
      <c r="O91" s="53">
        <v>2.5</v>
      </c>
    </row>
    <row r="92" spans="1:15" x14ac:dyDescent="0.2">
      <c r="A92" s="50" t="s">
        <v>42</v>
      </c>
      <c r="B92" s="40" t="s">
        <v>99</v>
      </c>
      <c r="C92" s="51" t="s">
        <v>103</v>
      </c>
      <c r="D92" s="51">
        <v>1354</v>
      </c>
      <c r="E92" s="51" t="s">
        <v>120</v>
      </c>
      <c r="F92" s="51" t="s">
        <v>32</v>
      </c>
      <c r="G92" s="24">
        <v>71.099999999999994</v>
      </c>
      <c r="H92" s="24">
        <v>19.3</v>
      </c>
      <c r="I92" s="24">
        <v>1</v>
      </c>
      <c r="J92" s="24">
        <v>0</v>
      </c>
      <c r="K92" s="24">
        <v>4.8</v>
      </c>
      <c r="L92" s="24">
        <v>2.6</v>
      </c>
      <c r="M92" s="24">
        <v>0</v>
      </c>
      <c r="N92" s="30">
        <f t="shared" si="2"/>
        <v>98.799999999999983</v>
      </c>
      <c r="O92" s="53">
        <v>4.8</v>
      </c>
    </row>
    <row r="93" spans="1:15" x14ac:dyDescent="0.2">
      <c r="A93" s="50" t="s">
        <v>42</v>
      </c>
      <c r="B93" s="40" t="s">
        <v>99</v>
      </c>
      <c r="C93" s="51" t="s">
        <v>103</v>
      </c>
      <c r="D93" s="51">
        <v>1355</v>
      </c>
      <c r="E93" s="51" t="s">
        <v>120</v>
      </c>
      <c r="F93" s="51" t="s">
        <v>32</v>
      </c>
      <c r="G93" s="24">
        <v>78</v>
      </c>
      <c r="H93" s="24">
        <v>15.2</v>
      </c>
      <c r="I93" s="24">
        <v>0.3</v>
      </c>
      <c r="J93" s="24">
        <v>0.6</v>
      </c>
      <c r="K93" s="24">
        <v>2.9</v>
      </c>
      <c r="L93" s="24">
        <v>3</v>
      </c>
      <c r="M93" s="24">
        <v>0</v>
      </c>
      <c r="N93" s="30">
        <f t="shared" si="2"/>
        <v>100</v>
      </c>
      <c r="O93" s="53">
        <v>2.9</v>
      </c>
    </row>
    <row r="94" spans="1:15" x14ac:dyDescent="0.2">
      <c r="A94" s="50" t="s">
        <v>42</v>
      </c>
      <c r="B94" s="40" t="s">
        <v>99</v>
      </c>
      <c r="C94" s="51" t="s">
        <v>103</v>
      </c>
      <c r="D94" s="51">
        <v>1356</v>
      </c>
      <c r="E94" s="51" t="s">
        <v>120</v>
      </c>
      <c r="F94" s="51" t="s">
        <v>32</v>
      </c>
      <c r="G94" s="24">
        <v>74.400000000000006</v>
      </c>
      <c r="H94" s="24">
        <v>11.7</v>
      </c>
      <c r="I94" s="24">
        <v>1.7</v>
      </c>
      <c r="J94" s="24">
        <v>0</v>
      </c>
      <c r="K94" s="24">
        <v>8</v>
      </c>
      <c r="L94" s="24">
        <v>4.0999999999999996</v>
      </c>
      <c r="M94" s="24">
        <v>0</v>
      </c>
      <c r="N94" s="30">
        <f t="shared" si="2"/>
        <v>99.9</v>
      </c>
      <c r="O94" s="53">
        <v>8</v>
      </c>
    </row>
    <row r="95" spans="1:15" x14ac:dyDescent="0.2">
      <c r="A95" s="50" t="s">
        <v>42</v>
      </c>
      <c r="B95" s="40" t="s">
        <v>99</v>
      </c>
      <c r="C95" s="51" t="s">
        <v>103</v>
      </c>
      <c r="D95" s="51">
        <v>1357</v>
      </c>
      <c r="E95" s="51" t="s">
        <v>120</v>
      </c>
      <c r="F95" s="51" t="s">
        <v>2</v>
      </c>
      <c r="G95" s="24">
        <v>69.5</v>
      </c>
      <c r="H95" s="24">
        <v>14</v>
      </c>
      <c r="I95" s="24">
        <v>0</v>
      </c>
      <c r="J95" s="24">
        <v>2.8</v>
      </c>
      <c r="K95" s="24">
        <v>8.6999999999999993</v>
      </c>
      <c r="L95" s="24">
        <v>0</v>
      </c>
      <c r="M95" s="24">
        <v>0</v>
      </c>
      <c r="N95" s="30">
        <f t="shared" si="2"/>
        <v>95</v>
      </c>
      <c r="O95" s="53">
        <v>8.6999999999999993</v>
      </c>
    </row>
    <row r="96" spans="1:15" x14ac:dyDescent="0.2">
      <c r="A96" s="50" t="s">
        <v>42</v>
      </c>
      <c r="B96" s="40" t="s">
        <v>99</v>
      </c>
      <c r="C96" s="51" t="s">
        <v>103</v>
      </c>
      <c r="D96" s="51">
        <v>1358</v>
      </c>
      <c r="E96" s="51" t="s">
        <v>120</v>
      </c>
      <c r="F96" s="51" t="s">
        <v>32</v>
      </c>
      <c r="G96" s="24">
        <v>74.900000000000006</v>
      </c>
      <c r="H96" s="24">
        <v>15.1</v>
      </c>
      <c r="I96" s="24">
        <v>1</v>
      </c>
      <c r="J96" s="24">
        <v>0</v>
      </c>
      <c r="K96" s="24">
        <v>7.3</v>
      </c>
      <c r="L96" s="24">
        <v>1.7</v>
      </c>
      <c r="M96" s="24">
        <v>0</v>
      </c>
      <c r="N96" s="30">
        <f t="shared" si="2"/>
        <v>100</v>
      </c>
      <c r="O96" s="53">
        <v>7.3</v>
      </c>
    </row>
    <row r="97" spans="1:15" x14ac:dyDescent="0.2">
      <c r="A97" s="50" t="s">
        <v>42</v>
      </c>
      <c r="B97" s="40" t="s">
        <v>99</v>
      </c>
      <c r="C97" s="51" t="s">
        <v>103</v>
      </c>
      <c r="D97" s="51">
        <v>1359</v>
      </c>
      <c r="E97" s="51" t="s">
        <v>120</v>
      </c>
      <c r="F97" s="51" t="s">
        <v>32</v>
      </c>
      <c r="G97" s="24">
        <v>71</v>
      </c>
      <c r="H97" s="24">
        <v>19.600000000000001</v>
      </c>
      <c r="I97" s="24">
        <v>0.8</v>
      </c>
      <c r="J97" s="24">
        <v>0</v>
      </c>
      <c r="K97" s="24">
        <v>8.6</v>
      </c>
      <c r="L97" s="24">
        <v>0</v>
      </c>
      <c r="M97" s="24">
        <v>0</v>
      </c>
      <c r="N97" s="30">
        <f t="shared" si="2"/>
        <v>99.999999999999986</v>
      </c>
      <c r="O97" s="53">
        <v>8.6</v>
      </c>
    </row>
    <row r="98" spans="1:15" x14ac:dyDescent="0.2">
      <c r="A98" s="50" t="s">
        <v>42</v>
      </c>
      <c r="B98" s="40" t="s">
        <v>99</v>
      </c>
      <c r="C98" s="51" t="s">
        <v>103</v>
      </c>
      <c r="D98" s="51">
        <v>1360</v>
      </c>
      <c r="E98" s="51" t="s">
        <v>120</v>
      </c>
      <c r="F98" s="51" t="s">
        <v>32</v>
      </c>
      <c r="G98" s="24">
        <v>73.5</v>
      </c>
      <c r="H98" s="24">
        <v>16.100000000000001</v>
      </c>
      <c r="I98" s="24">
        <v>1</v>
      </c>
      <c r="J98" s="24">
        <v>0</v>
      </c>
      <c r="K98" s="24">
        <v>7.3</v>
      </c>
      <c r="L98" s="24">
        <v>1.8</v>
      </c>
      <c r="M98" s="24">
        <v>0</v>
      </c>
      <c r="N98" s="30">
        <f t="shared" ref="N98:N129" si="3">SUM(G98:M98)</f>
        <v>99.699999999999989</v>
      </c>
      <c r="O98" s="53">
        <v>7.3</v>
      </c>
    </row>
    <row r="99" spans="1:15" x14ac:dyDescent="0.2">
      <c r="A99" s="50" t="s">
        <v>42</v>
      </c>
      <c r="B99" s="40" t="s">
        <v>99</v>
      </c>
      <c r="C99" s="51" t="s">
        <v>103</v>
      </c>
      <c r="D99" s="51">
        <v>1362</v>
      </c>
      <c r="E99" s="51" t="s">
        <v>120</v>
      </c>
      <c r="F99" s="51" t="s">
        <v>32</v>
      </c>
      <c r="G99" s="24">
        <v>69.400000000000006</v>
      </c>
      <c r="H99" s="24">
        <v>15.8</v>
      </c>
      <c r="I99" s="24">
        <v>2.5</v>
      </c>
      <c r="J99" s="24">
        <v>0</v>
      </c>
      <c r="K99" s="24">
        <v>9.4</v>
      </c>
      <c r="L99" s="24">
        <v>2.9</v>
      </c>
      <c r="M99" s="24">
        <v>0</v>
      </c>
      <c r="N99" s="30">
        <f t="shared" si="3"/>
        <v>100.00000000000001</v>
      </c>
      <c r="O99" s="53">
        <v>9.4</v>
      </c>
    </row>
    <row r="100" spans="1:15" x14ac:dyDescent="0.2">
      <c r="A100" s="50" t="s">
        <v>42</v>
      </c>
      <c r="B100" s="40" t="s">
        <v>99</v>
      </c>
      <c r="C100" s="51" t="s">
        <v>103</v>
      </c>
      <c r="D100" s="51">
        <v>1363</v>
      </c>
      <c r="E100" s="51" t="s">
        <v>120</v>
      </c>
      <c r="F100" s="51" t="s">
        <v>2</v>
      </c>
      <c r="G100" s="24">
        <v>69.5</v>
      </c>
      <c r="H100" s="24">
        <v>8.1</v>
      </c>
      <c r="I100" s="24">
        <v>0</v>
      </c>
      <c r="J100" s="24">
        <v>14.8</v>
      </c>
      <c r="K100" s="24">
        <v>2.6</v>
      </c>
      <c r="L100" s="24">
        <v>0</v>
      </c>
      <c r="M100" s="24">
        <v>0</v>
      </c>
      <c r="N100" s="30">
        <f t="shared" si="3"/>
        <v>94.999999999999986</v>
      </c>
      <c r="O100" s="53">
        <v>2.6</v>
      </c>
    </row>
    <row r="101" spans="1:15" x14ac:dyDescent="0.2">
      <c r="A101" s="50" t="s">
        <v>42</v>
      </c>
      <c r="B101" s="40" t="s">
        <v>99</v>
      </c>
      <c r="C101" s="51" t="s">
        <v>103</v>
      </c>
      <c r="D101" s="51">
        <v>1365</v>
      </c>
      <c r="E101" s="51" t="s">
        <v>120</v>
      </c>
      <c r="F101" s="51" t="s">
        <v>2</v>
      </c>
      <c r="G101" s="24">
        <v>54.3</v>
      </c>
      <c r="H101" s="24">
        <v>14.1</v>
      </c>
      <c r="I101" s="24">
        <v>0</v>
      </c>
      <c r="J101" s="24">
        <v>16.2</v>
      </c>
      <c r="K101" s="24">
        <v>9.9</v>
      </c>
      <c r="L101" s="24">
        <v>0.6</v>
      </c>
      <c r="M101" s="24">
        <v>0</v>
      </c>
      <c r="N101" s="30">
        <f t="shared" si="3"/>
        <v>95.1</v>
      </c>
      <c r="O101" s="53">
        <v>9.9</v>
      </c>
    </row>
    <row r="102" spans="1:15" x14ac:dyDescent="0.2">
      <c r="A102" s="50" t="s">
        <v>42</v>
      </c>
      <c r="B102" s="40" t="s">
        <v>99</v>
      </c>
      <c r="C102" s="51" t="s">
        <v>103</v>
      </c>
      <c r="D102" s="51">
        <v>1366</v>
      </c>
      <c r="E102" s="51" t="s">
        <v>120</v>
      </c>
      <c r="F102" s="51" t="s">
        <v>32</v>
      </c>
      <c r="G102" s="24">
        <v>81.599999999999994</v>
      </c>
      <c r="H102" s="24">
        <v>8.8000000000000007</v>
      </c>
      <c r="I102" s="24">
        <v>1.2</v>
      </c>
      <c r="J102" s="24">
        <v>0</v>
      </c>
      <c r="K102" s="24">
        <v>7.4</v>
      </c>
      <c r="L102" s="24">
        <v>1</v>
      </c>
      <c r="M102" s="24">
        <v>0</v>
      </c>
      <c r="N102" s="30">
        <f t="shared" si="3"/>
        <v>100</v>
      </c>
      <c r="O102" s="53">
        <v>7.4</v>
      </c>
    </row>
    <row r="103" spans="1:15" x14ac:dyDescent="0.2">
      <c r="A103" s="50" t="s">
        <v>108</v>
      </c>
      <c r="B103" s="40" t="s">
        <v>99</v>
      </c>
      <c r="C103" s="51" t="s">
        <v>103</v>
      </c>
      <c r="D103" s="51">
        <v>1470</v>
      </c>
      <c r="E103" s="52" t="s">
        <v>126</v>
      </c>
      <c r="F103" s="51" t="s">
        <v>2</v>
      </c>
      <c r="G103" s="24">
        <v>54.7</v>
      </c>
      <c r="H103" s="24">
        <v>8.5</v>
      </c>
      <c r="I103" s="24">
        <v>0.22</v>
      </c>
      <c r="J103" s="24">
        <v>16.899999999999999</v>
      </c>
      <c r="K103" s="24">
        <v>5.4</v>
      </c>
      <c r="L103" s="24">
        <v>9.3000000000000007</v>
      </c>
      <c r="M103" s="24">
        <v>0</v>
      </c>
      <c r="N103" s="30">
        <f t="shared" si="3"/>
        <v>95.02</v>
      </c>
      <c r="O103" s="72">
        <v>5.4</v>
      </c>
    </row>
    <row r="104" spans="1:15" x14ac:dyDescent="0.2">
      <c r="A104" s="50" t="s">
        <v>108</v>
      </c>
      <c r="B104" s="40" t="s">
        <v>99</v>
      </c>
      <c r="C104" s="51" t="s">
        <v>103</v>
      </c>
      <c r="D104" s="51">
        <v>1471</v>
      </c>
      <c r="E104" s="52" t="s">
        <v>126</v>
      </c>
      <c r="F104" s="51" t="s">
        <v>2</v>
      </c>
      <c r="G104" s="24">
        <v>67</v>
      </c>
      <c r="H104" s="24">
        <v>12.3</v>
      </c>
      <c r="I104" s="24">
        <v>0.11</v>
      </c>
      <c r="J104" s="24">
        <v>9.1999999999999993</v>
      </c>
      <c r="K104" s="24">
        <v>2.9</v>
      </c>
      <c r="L104" s="24">
        <v>3.5</v>
      </c>
      <c r="M104" s="24">
        <v>0</v>
      </c>
      <c r="N104" s="30">
        <f t="shared" si="3"/>
        <v>95.01</v>
      </c>
      <c r="O104" s="72">
        <v>2.9</v>
      </c>
    </row>
    <row r="105" spans="1:15" x14ac:dyDescent="0.2">
      <c r="A105" s="50" t="s">
        <v>108</v>
      </c>
      <c r="B105" s="40" t="s">
        <v>99</v>
      </c>
      <c r="C105" s="51" t="s">
        <v>103</v>
      </c>
      <c r="D105" s="51">
        <v>1472</v>
      </c>
      <c r="E105" s="52" t="s">
        <v>126</v>
      </c>
      <c r="F105" s="51" t="s">
        <v>2</v>
      </c>
      <c r="G105" s="24">
        <v>56.6</v>
      </c>
      <c r="H105" s="24">
        <v>12.4</v>
      </c>
      <c r="I105" s="24">
        <v>0.78</v>
      </c>
      <c r="J105" s="24">
        <v>4.9000000000000004</v>
      </c>
      <c r="K105" s="24">
        <v>19.5</v>
      </c>
      <c r="L105" s="24">
        <v>0.84</v>
      </c>
      <c r="M105" s="24">
        <v>0</v>
      </c>
      <c r="N105" s="30">
        <f t="shared" si="3"/>
        <v>95.02000000000001</v>
      </c>
      <c r="O105" s="72">
        <v>19.5</v>
      </c>
    </row>
    <row r="106" spans="1:15" x14ac:dyDescent="0.2">
      <c r="A106" s="50" t="s">
        <v>108</v>
      </c>
      <c r="B106" s="40" t="s">
        <v>99</v>
      </c>
      <c r="C106" s="51" t="s">
        <v>103</v>
      </c>
      <c r="D106" s="51">
        <v>1473</v>
      </c>
      <c r="E106" s="52" t="s">
        <v>126</v>
      </c>
      <c r="F106" s="51" t="s">
        <v>2</v>
      </c>
      <c r="G106" s="24">
        <v>64.599999999999994</v>
      </c>
      <c r="H106" s="24">
        <v>13.5</v>
      </c>
      <c r="I106" s="24">
        <v>0.23</v>
      </c>
      <c r="J106" s="24">
        <v>6.4</v>
      </c>
      <c r="K106" s="24">
        <v>5.7</v>
      </c>
      <c r="L106" s="24">
        <v>4.5</v>
      </c>
      <c r="M106" s="24">
        <v>0</v>
      </c>
      <c r="N106" s="30">
        <f t="shared" si="3"/>
        <v>94.93</v>
      </c>
      <c r="O106" s="72">
        <v>5.7</v>
      </c>
    </row>
    <row r="107" spans="1:15" x14ac:dyDescent="0.2">
      <c r="A107" s="50" t="s">
        <v>108</v>
      </c>
      <c r="B107" s="40" t="s">
        <v>99</v>
      </c>
      <c r="C107" s="51" t="s">
        <v>103</v>
      </c>
      <c r="D107" s="51">
        <v>1484</v>
      </c>
      <c r="E107" s="52" t="s">
        <v>126</v>
      </c>
      <c r="F107" s="51" t="s">
        <v>2</v>
      </c>
      <c r="G107" s="24">
        <v>59.3</v>
      </c>
      <c r="H107" s="24">
        <v>11.2</v>
      </c>
      <c r="I107" s="24">
        <v>0</v>
      </c>
      <c r="J107" s="24">
        <v>21.6</v>
      </c>
      <c r="K107" s="24">
        <v>1.5</v>
      </c>
      <c r="L107" s="24">
        <v>1.4</v>
      </c>
      <c r="M107" s="24">
        <v>0</v>
      </c>
      <c r="N107" s="30">
        <f t="shared" si="3"/>
        <v>95</v>
      </c>
      <c r="O107" s="72">
        <v>1.5</v>
      </c>
    </row>
    <row r="108" spans="1:15" x14ac:dyDescent="0.2">
      <c r="A108" s="50" t="s">
        <v>42</v>
      </c>
      <c r="B108" s="40" t="s">
        <v>99</v>
      </c>
      <c r="C108" s="51" t="s">
        <v>104</v>
      </c>
      <c r="D108" s="51">
        <v>1607</v>
      </c>
      <c r="E108" s="51" t="s">
        <v>59</v>
      </c>
      <c r="F108" s="51" t="s">
        <v>9</v>
      </c>
      <c r="G108" s="24">
        <v>87</v>
      </c>
      <c r="H108" s="24">
        <v>6</v>
      </c>
      <c r="I108" s="24">
        <v>0</v>
      </c>
      <c r="J108" s="24">
        <v>0</v>
      </c>
      <c r="K108" s="24">
        <v>7</v>
      </c>
      <c r="L108" s="24">
        <v>0</v>
      </c>
      <c r="M108" s="24">
        <v>0</v>
      </c>
      <c r="N108" s="30">
        <f t="shared" si="3"/>
        <v>100</v>
      </c>
      <c r="O108" s="53">
        <v>7</v>
      </c>
    </row>
    <row r="109" spans="1:15" x14ac:dyDescent="0.2">
      <c r="A109" s="50" t="s">
        <v>42</v>
      </c>
      <c r="B109" s="40" t="s">
        <v>99</v>
      </c>
      <c r="C109" s="51" t="s">
        <v>104</v>
      </c>
      <c r="D109" s="51">
        <v>1612</v>
      </c>
      <c r="E109" s="51" t="s">
        <v>59</v>
      </c>
      <c r="F109" s="51" t="s">
        <v>2</v>
      </c>
      <c r="G109" s="24">
        <v>63.7</v>
      </c>
      <c r="H109" s="24">
        <v>6.2</v>
      </c>
      <c r="I109" s="24">
        <v>0.34</v>
      </c>
      <c r="J109" s="24">
        <v>13.5</v>
      </c>
      <c r="K109" s="24">
        <v>4.4000000000000004</v>
      </c>
      <c r="L109" s="24">
        <v>6.8</v>
      </c>
      <c r="M109" s="24">
        <v>0</v>
      </c>
      <c r="N109" s="30">
        <f t="shared" si="3"/>
        <v>94.940000000000012</v>
      </c>
      <c r="O109" s="53">
        <v>4.4000000000000004</v>
      </c>
    </row>
    <row r="110" spans="1:15" x14ac:dyDescent="0.2">
      <c r="A110" s="50" t="s">
        <v>42</v>
      </c>
      <c r="B110" s="40" t="s">
        <v>99</v>
      </c>
      <c r="C110" s="51" t="s">
        <v>104</v>
      </c>
      <c r="D110" s="51">
        <v>1613</v>
      </c>
      <c r="E110" s="51" t="s">
        <v>59</v>
      </c>
      <c r="F110" s="51" t="s">
        <v>2</v>
      </c>
      <c r="G110" s="24">
        <v>75.2</v>
      </c>
      <c r="H110" s="24">
        <v>10.1</v>
      </c>
      <c r="I110" s="24">
        <v>0.18</v>
      </c>
      <c r="J110" s="24">
        <v>5.3</v>
      </c>
      <c r="K110" s="24">
        <v>3.5</v>
      </c>
      <c r="L110" s="24">
        <v>0.8</v>
      </c>
      <c r="M110" s="24">
        <v>0</v>
      </c>
      <c r="N110" s="30">
        <f t="shared" si="3"/>
        <v>95.08</v>
      </c>
      <c r="O110" s="53">
        <v>3.5</v>
      </c>
    </row>
    <row r="111" spans="1:15" x14ac:dyDescent="0.2">
      <c r="A111" s="50" t="s">
        <v>42</v>
      </c>
      <c r="B111" s="40" t="s">
        <v>99</v>
      </c>
      <c r="C111" s="51" t="s">
        <v>104</v>
      </c>
      <c r="D111" s="51">
        <v>1614</v>
      </c>
      <c r="E111" s="51" t="s">
        <v>59</v>
      </c>
      <c r="F111" s="51" t="s">
        <v>2</v>
      </c>
      <c r="G111" s="24">
        <v>67.2</v>
      </c>
      <c r="H111" s="24">
        <v>12.8</v>
      </c>
      <c r="I111" s="24">
        <v>0.33</v>
      </c>
      <c r="J111" s="24">
        <v>8.9</v>
      </c>
      <c r="K111" s="24">
        <v>5.7</v>
      </c>
      <c r="L111" s="24">
        <v>0</v>
      </c>
      <c r="M111" s="24">
        <v>0</v>
      </c>
      <c r="N111" s="30">
        <f t="shared" si="3"/>
        <v>94.93</v>
      </c>
      <c r="O111" s="53">
        <v>5.7</v>
      </c>
    </row>
    <row r="112" spans="1:15" x14ac:dyDescent="0.2">
      <c r="A112" s="50" t="s">
        <v>42</v>
      </c>
      <c r="B112" s="40" t="s">
        <v>99</v>
      </c>
      <c r="C112" s="51" t="s">
        <v>104</v>
      </c>
      <c r="D112" s="51">
        <v>1627</v>
      </c>
      <c r="E112" s="51" t="s">
        <v>59</v>
      </c>
      <c r="F112" s="51" t="s">
        <v>32</v>
      </c>
      <c r="G112" s="24">
        <v>72.2</v>
      </c>
      <c r="H112" s="24">
        <v>12.1</v>
      </c>
      <c r="I112" s="24">
        <v>1.6</v>
      </c>
      <c r="J112" s="24">
        <v>0</v>
      </c>
      <c r="K112" s="24">
        <v>11.5</v>
      </c>
      <c r="L112" s="24">
        <v>2.6</v>
      </c>
      <c r="M112" s="24">
        <v>0</v>
      </c>
      <c r="N112" s="30">
        <f t="shared" si="3"/>
        <v>99.999999999999986</v>
      </c>
      <c r="O112" s="53">
        <v>11.5</v>
      </c>
    </row>
    <row r="113" spans="1:15" x14ac:dyDescent="0.2">
      <c r="A113" s="50" t="s">
        <v>42</v>
      </c>
      <c r="B113" s="40" t="s">
        <v>99</v>
      </c>
      <c r="C113" s="51" t="s">
        <v>104</v>
      </c>
      <c r="D113" s="51">
        <v>1628</v>
      </c>
      <c r="E113" s="51" t="s">
        <v>59</v>
      </c>
      <c r="F113" s="51" t="s">
        <v>32</v>
      </c>
      <c r="G113" s="24">
        <v>74.5</v>
      </c>
      <c r="H113" s="24">
        <v>13.6</v>
      </c>
      <c r="I113" s="24">
        <v>0.5</v>
      </c>
      <c r="J113" s="24">
        <v>0</v>
      </c>
      <c r="K113" s="24">
        <v>8.6999999999999993</v>
      </c>
      <c r="L113" s="24">
        <v>2.7</v>
      </c>
      <c r="M113" s="24">
        <v>0</v>
      </c>
      <c r="N113" s="30">
        <f t="shared" si="3"/>
        <v>100</v>
      </c>
      <c r="O113" s="53">
        <v>8.6999999999999993</v>
      </c>
    </row>
    <row r="114" spans="1:15" x14ac:dyDescent="0.2">
      <c r="A114" s="50" t="s">
        <v>42</v>
      </c>
      <c r="B114" s="40" t="s">
        <v>99</v>
      </c>
      <c r="C114" s="51" t="s">
        <v>104</v>
      </c>
      <c r="D114" s="51">
        <v>1631</v>
      </c>
      <c r="E114" s="51" t="s">
        <v>59</v>
      </c>
      <c r="F114" s="51" t="s">
        <v>2</v>
      </c>
      <c r="G114" s="24">
        <v>74.5</v>
      </c>
      <c r="H114" s="24">
        <v>10.199999999999999</v>
      </c>
      <c r="I114" s="24">
        <v>0.19</v>
      </c>
      <c r="J114" s="24">
        <v>5.6</v>
      </c>
      <c r="K114" s="24">
        <v>3.3</v>
      </c>
      <c r="L114" s="24">
        <v>1.2</v>
      </c>
      <c r="M114" s="24">
        <v>0</v>
      </c>
      <c r="N114" s="30">
        <f t="shared" si="3"/>
        <v>94.99</v>
      </c>
      <c r="O114" s="53">
        <v>3.3</v>
      </c>
    </row>
    <row r="115" spans="1:15" x14ac:dyDescent="0.2">
      <c r="A115" s="50" t="s">
        <v>42</v>
      </c>
      <c r="B115" s="40" t="s">
        <v>99</v>
      </c>
      <c r="C115" s="51" t="s">
        <v>104</v>
      </c>
      <c r="D115" s="99">
        <v>1634</v>
      </c>
      <c r="E115" s="51" t="s">
        <v>59</v>
      </c>
      <c r="F115" s="51" t="s">
        <v>32</v>
      </c>
      <c r="G115" s="24">
        <v>74.2</v>
      </c>
      <c r="H115" s="24">
        <v>14</v>
      </c>
      <c r="I115" s="24">
        <v>0.5</v>
      </c>
      <c r="J115" s="24">
        <v>0</v>
      </c>
      <c r="K115" s="24">
        <v>9.9</v>
      </c>
      <c r="L115" s="24">
        <v>1.4</v>
      </c>
      <c r="M115" s="24">
        <v>0</v>
      </c>
      <c r="N115" s="30">
        <f t="shared" si="3"/>
        <v>100.00000000000001</v>
      </c>
      <c r="O115" s="53">
        <v>9.9</v>
      </c>
    </row>
    <row r="116" spans="1:15" x14ac:dyDescent="0.2">
      <c r="A116" s="50" t="s">
        <v>42</v>
      </c>
      <c r="B116" s="40" t="s">
        <v>99</v>
      </c>
      <c r="C116" s="51" t="s">
        <v>104</v>
      </c>
      <c r="D116" s="51">
        <v>1639</v>
      </c>
      <c r="E116" s="51" t="s">
        <v>127</v>
      </c>
      <c r="F116" s="51" t="s">
        <v>2</v>
      </c>
      <c r="G116" s="24">
        <v>76.2</v>
      </c>
      <c r="H116" s="24">
        <v>10.6</v>
      </c>
      <c r="I116" s="24">
        <v>0</v>
      </c>
      <c r="J116" s="24">
        <v>3.6</v>
      </c>
      <c r="K116" s="24">
        <v>4.5999999999999996</v>
      </c>
      <c r="L116" s="24">
        <v>0</v>
      </c>
      <c r="M116" s="24">
        <v>0</v>
      </c>
      <c r="N116" s="30">
        <f t="shared" si="3"/>
        <v>94.999999999999986</v>
      </c>
      <c r="O116" s="53">
        <v>4.5999999999999996</v>
      </c>
    </row>
    <row r="117" spans="1:15" x14ac:dyDescent="0.2">
      <c r="A117" s="50" t="s">
        <v>42</v>
      </c>
      <c r="B117" s="40" t="s">
        <v>99</v>
      </c>
      <c r="C117" s="51" t="s">
        <v>100</v>
      </c>
      <c r="D117" s="51" t="s">
        <v>11</v>
      </c>
      <c r="E117" s="52" t="s">
        <v>120</v>
      </c>
      <c r="F117" s="51" t="s">
        <v>2</v>
      </c>
      <c r="G117" s="24">
        <v>72.5</v>
      </c>
      <c r="H117" s="24">
        <v>10.199999999999999</v>
      </c>
      <c r="I117" s="24">
        <v>0.22</v>
      </c>
      <c r="J117" s="24">
        <v>3.1</v>
      </c>
      <c r="K117" s="24">
        <v>8.9</v>
      </c>
      <c r="L117" s="24">
        <v>0</v>
      </c>
      <c r="M117" s="24">
        <v>0</v>
      </c>
      <c r="N117" s="30">
        <f t="shared" si="3"/>
        <v>94.92</v>
      </c>
      <c r="O117" s="53" t="s">
        <v>149</v>
      </c>
    </row>
    <row r="118" spans="1:15" x14ac:dyDescent="0.2">
      <c r="A118" s="50" t="s">
        <v>42</v>
      </c>
      <c r="B118" s="40" t="s">
        <v>99</v>
      </c>
      <c r="C118" s="51" t="s">
        <v>100</v>
      </c>
      <c r="D118" s="51" t="s">
        <v>12</v>
      </c>
      <c r="E118" s="52" t="s">
        <v>120</v>
      </c>
      <c r="F118" s="51" t="s">
        <v>2</v>
      </c>
      <c r="G118" s="24">
        <v>82.5</v>
      </c>
      <c r="H118" s="24">
        <v>6.1</v>
      </c>
      <c r="I118" s="24">
        <v>0.19</v>
      </c>
      <c r="J118" s="24">
        <v>4</v>
      </c>
      <c r="K118" s="24">
        <v>1.8</v>
      </c>
      <c r="L118" s="24">
        <v>0.4</v>
      </c>
      <c r="M118" s="24">
        <v>0</v>
      </c>
      <c r="N118" s="30">
        <f t="shared" si="3"/>
        <v>94.99</v>
      </c>
      <c r="O118" s="53">
        <v>9</v>
      </c>
    </row>
    <row r="119" spans="1:15" x14ac:dyDescent="0.2">
      <c r="A119" s="50" t="s">
        <v>42</v>
      </c>
      <c r="B119" s="40" t="s">
        <v>99</v>
      </c>
      <c r="C119" s="51" t="s">
        <v>100</v>
      </c>
      <c r="D119" s="51" t="s">
        <v>13</v>
      </c>
      <c r="E119" s="52" t="s">
        <v>120</v>
      </c>
      <c r="F119" s="51" t="s">
        <v>2</v>
      </c>
      <c r="G119" s="24">
        <v>67.5</v>
      </c>
      <c r="H119" s="24">
        <v>9.6</v>
      </c>
      <c r="I119" s="24">
        <v>0.2</v>
      </c>
      <c r="J119" s="24">
        <v>3.5</v>
      </c>
      <c r="K119" s="24">
        <v>8.9</v>
      </c>
      <c r="L119" s="24">
        <v>5.3</v>
      </c>
      <c r="M119" s="24">
        <v>0</v>
      </c>
      <c r="N119" s="30">
        <f t="shared" si="3"/>
        <v>95</v>
      </c>
      <c r="O119" s="53">
        <v>17</v>
      </c>
    </row>
    <row r="120" spans="1:15" x14ac:dyDescent="0.2">
      <c r="A120" s="50" t="s">
        <v>42</v>
      </c>
      <c r="B120" s="40" t="s">
        <v>99</v>
      </c>
      <c r="C120" s="51" t="s">
        <v>100</v>
      </c>
      <c r="D120" s="51" t="s">
        <v>14</v>
      </c>
      <c r="E120" s="52" t="s">
        <v>120</v>
      </c>
      <c r="F120" s="51" t="s">
        <v>9</v>
      </c>
      <c r="G120" s="24">
        <v>84</v>
      </c>
      <c r="H120" s="24">
        <v>13</v>
      </c>
      <c r="I120" s="24">
        <v>0</v>
      </c>
      <c r="J120" s="24">
        <v>0</v>
      </c>
      <c r="K120" s="24">
        <v>3</v>
      </c>
      <c r="L120" s="24">
        <v>0</v>
      </c>
      <c r="M120" s="24">
        <v>0</v>
      </c>
      <c r="N120" s="30">
        <f t="shared" si="3"/>
        <v>100</v>
      </c>
      <c r="O120" s="53">
        <v>2</v>
      </c>
    </row>
    <row r="121" spans="1:15" x14ac:dyDescent="0.2">
      <c r="A121" s="50" t="s">
        <v>42</v>
      </c>
      <c r="B121" s="40" t="s">
        <v>99</v>
      </c>
      <c r="C121" s="51" t="s">
        <v>100</v>
      </c>
      <c r="D121" s="51" t="s">
        <v>16</v>
      </c>
      <c r="E121" s="52" t="s">
        <v>120</v>
      </c>
      <c r="F121" s="51" t="s">
        <v>9</v>
      </c>
      <c r="G121" s="24">
        <v>86</v>
      </c>
      <c r="H121" s="24">
        <v>8</v>
      </c>
      <c r="I121" s="24">
        <v>0</v>
      </c>
      <c r="J121" s="24">
        <v>0</v>
      </c>
      <c r="K121" s="24">
        <v>6</v>
      </c>
      <c r="L121" s="24">
        <v>0</v>
      </c>
      <c r="M121" s="24">
        <v>0</v>
      </c>
      <c r="N121" s="30">
        <f t="shared" si="3"/>
        <v>100</v>
      </c>
      <c r="O121" s="53">
        <v>10</v>
      </c>
    </row>
    <row r="122" spans="1:15" x14ac:dyDescent="0.2">
      <c r="A122" s="50" t="s">
        <v>42</v>
      </c>
      <c r="B122" s="40" t="s">
        <v>99</v>
      </c>
      <c r="C122" s="51" t="s">
        <v>103</v>
      </c>
      <c r="D122" s="51" t="s">
        <v>69</v>
      </c>
      <c r="E122" s="51" t="s">
        <v>120</v>
      </c>
      <c r="F122" s="51" t="s">
        <v>9</v>
      </c>
      <c r="G122" s="24">
        <v>70</v>
      </c>
      <c r="H122" s="24">
        <v>5.4</v>
      </c>
      <c r="I122" s="24">
        <v>0</v>
      </c>
      <c r="J122" s="24">
        <v>0</v>
      </c>
      <c r="K122" s="24">
        <v>21</v>
      </c>
      <c r="L122" s="24">
        <v>0</v>
      </c>
      <c r="M122" s="24">
        <v>2.5</v>
      </c>
      <c r="N122" s="30">
        <f t="shared" si="3"/>
        <v>98.9</v>
      </c>
      <c r="O122" s="53">
        <v>21</v>
      </c>
    </row>
    <row r="123" spans="1:15" x14ac:dyDescent="0.2">
      <c r="A123" s="50" t="s">
        <v>42</v>
      </c>
      <c r="B123" s="40" t="s">
        <v>99</v>
      </c>
      <c r="C123" s="51" t="s">
        <v>103</v>
      </c>
      <c r="D123" s="51" t="s">
        <v>70</v>
      </c>
      <c r="E123" s="51" t="s">
        <v>120</v>
      </c>
      <c r="F123" s="51" t="s">
        <v>9</v>
      </c>
      <c r="G123" s="24">
        <v>65</v>
      </c>
      <c r="H123" s="24">
        <v>14.5</v>
      </c>
      <c r="I123" s="24">
        <v>0</v>
      </c>
      <c r="J123" s="24">
        <v>0</v>
      </c>
      <c r="K123" s="24">
        <v>18</v>
      </c>
      <c r="L123" s="24">
        <v>0</v>
      </c>
      <c r="M123" s="24">
        <v>2</v>
      </c>
      <c r="N123" s="30">
        <f t="shared" si="3"/>
        <v>99.5</v>
      </c>
      <c r="O123" s="53">
        <v>18</v>
      </c>
    </row>
    <row r="124" spans="1:15" x14ac:dyDescent="0.2">
      <c r="A124" s="50" t="s">
        <v>42</v>
      </c>
      <c r="B124" s="40" t="s">
        <v>99</v>
      </c>
      <c r="C124" s="51" t="s">
        <v>103</v>
      </c>
      <c r="D124" s="51" t="s">
        <v>71</v>
      </c>
      <c r="E124" s="51" t="s">
        <v>120</v>
      </c>
      <c r="F124" s="51" t="s">
        <v>9</v>
      </c>
      <c r="G124" s="24">
        <v>74</v>
      </c>
      <c r="H124" s="24">
        <v>12</v>
      </c>
      <c r="I124" s="24">
        <v>0</v>
      </c>
      <c r="J124" s="24">
        <v>0</v>
      </c>
      <c r="K124" s="24">
        <v>12</v>
      </c>
      <c r="L124" s="24">
        <v>0</v>
      </c>
      <c r="M124" s="24">
        <v>2</v>
      </c>
      <c r="N124" s="30">
        <f t="shared" si="3"/>
        <v>100</v>
      </c>
      <c r="O124" s="53">
        <v>12</v>
      </c>
    </row>
    <row r="125" spans="1:15" x14ac:dyDescent="0.2">
      <c r="A125" s="50" t="s">
        <v>42</v>
      </c>
      <c r="B125" s="40" t="s">
        <v>99</v>
      </c>
      <c r="C125" s="51" t="s">
        <v>103</v>
      </c>
      <c r="D125" s="51" t="s">
        <v>72</v>
      </c>
      <c r="E125" s="51" t="s">
        <v>120</v>
      </c>
      <c r="F125" s="51" t="s">
        <v>9</v>
      </c>
      <c r="G125" s="24">
        <v>86.6</v>
      </c>
      <c r="H125" s="24">
        <v>13</v>
      </c>
      <c r="I125" s="24">
        <v>0</v>
      </c>
      <c r="J125" s="24">
        <v>0</v>
      </c>
      <c r="K125" s="25">
        <v>0.4</v>
      </c>
      <c r="L125" s="24">
        <v>0</v>
      </c>
      <c r="M125" s="24">
        <v>0</v>
      </c>
      <c r="N125" s="30">
        <f t="shared" si="3"/>
        <v>100</v>
      </c>
      <c r="O125" s="53" t="s">
        <v>73</v>
      </c>
    </row>
    <row r="126" spans="1:15" x14ac:dyDescent="0.2">
      <c r="A126" s="50" t="s">
        <v>42</v>
      </c>
      <c r="B126" s="40" t="s">
        <v>99</v>
      </c>
      <c r="C126" s="51" t="s">
        <v>103</v>
      </c>
      <c r="D126" s="51" t="s">
        <v>74</v>
      </c>
      <c r="E126" s="51" t="s">
        <v>120</v>
      </c>
      <c r="F126" s="51" t="s">
        <v>9</v>
      </c>
      <c r="G126" s="24">
        <v>78</v>
      </c>
      <c r="H126" s="24">
        <v>21</v>
      </c>
      <c r="I126" s="24">
        <v>0</v>
      </c>
      <c r="J126" s="24">
        <v>0</v>
      </c>
      <c r="K126" s="68">
        <v>1</v>
      </c>
      <c r="L126" s="24">
        <v>0</v>
      </c>
      <c r="M126" s="24">
        <v>0</v>
      </c>
      <c r="N126" s="30">
        <f t="shared" si="3"/>
        <v>100</v>
      </c>
      <c r="O126" s="69" t="s">
        <v>93</v>
      </c>
    </row>
    <row r="127" spans="1:15" x14ac:dyDescent="0.2">
      <c r="A127" s="50" t="s">
        <v>42</v>
      </c>
      <c r="B127" s="40" t="s">
        <v>99</v>
      </c>
      <c r="C127" s="51" t="s">
        <v>103</v>
      </c>
      <c r="D127" s="51" t="s">
        <v>75</v>
      </c>
      <c r="E127" s="51" t="s">
        <v>120</v>
      </c>
      <c r="F127" s="51" t="s">
        <v>32</v>
      </c>
      <c r="G127" s="24">
        <v>69.599999999999994</v>
      </c>
      <c r="H127" s="24">
        <v>7.3</v>
      </c>
      <c r="I127" s="24">
        <v>2.2999999999999998</v>
      </c>
      <c r="J127" s="24">
        <v>3.1</v>
      </c>
      <c r="K127" s="24">
        <v>11</v>
      </c>
      <c r="L127" s="24">
        <v>6.4</v>
      </c>
      <c r="M127" s="24">
        <v>0</v>
      </c>
      <c r="N127" s="30">
        <f t="shared" si="3"/>
        <v>99.699999999999989</v>
      </c>
      <c r="O127" s="53">
        <v>11</v>
      </c>
    </row>
    <row r="128" spans="1:15" x14ac:dyDescent="0.2">
      <c r="A128" s="50" t="s">
        <v>42</v>
      </c>
      <c r="B128" s="40" t="s">
        <v>99</v>
      </c>
      <c r="C128" s="51" t="s">
        <v>103</v>
      </c>
      <c r="D128" s="51" t="s">
        <v>76</v>
      </c>
      <c r="E128" s="51" t="s">
        <v>120</v>
      </c>
      <c r="F128" s="51" t="s">
        <v>32</v>
      </c>
      <c r="G128" s="24">
        <v>73.599999999999994</v>
      </c>
      <c r="H128" s="24">
        <v>10.9</v>
      </c>
      <c r="I128" s="24">
        <v>1.3</v>
      </c>
      <c r="J128" s="24">
        <v>0</v>
      </c>
      <c r="K128" s="24">
        <v>9.6999999999999993</v>
      </c>
      <c r="L128" s="24">
        <v>4.5</v>
      </c>
      <c r="M128" s="24">
        <v>0</v>
      </c>
      <c r="N128" s="30">
        <f t="shared" si="3"/>
        <v>100</v>
      </c>
      <c r="O128" s="53">
        <v>9.6999999999999993</v>
      </c>
    </row>
    <row r="129" spans="1:15" x14ac:dyDescent="0.2">
      <c r="A129" s="50" t="s">
        <v>42</v>
      </c>
      <c r="B129" s="40" t="s">
        <v>99</v>
      </c>
      <c r="C129" s="51" t="s">
        <v>103</v>
      </c>
      <c r="D129" s="51" t="s">
        <v>77</v>
      </c>
      <c r="E129" s="51" t="s">
        <v>120</v>
      </c>
      <c r="F129" s="51" t="s">
        <v>32</v>
      </c>
      <c r="G129" s="24">
        <v>73.2</v>
      </c>
      <c r="H129" s="24">
        <v>8</v>
      </c>
      <c r="I129" s="24">
        <v>0.5</v>
      </c>
      <c r="J129" s="24">
        <v>2</v>
      </c>
      <c r="K129" s="24">
        <v>13.6</v>
      </c>
      <c r="L129" s="24">
        <v>2.7</v>
      </c>
      <c r="M129" s="24">
        <v>0</v>
      </c>
      <c r="N129" s="30">
        <f t="shared" si="3"/>
        <v>100</v>
      </c>
      <c r="O129" s="53">
        <v>13.6</v>
      </c>
    </row>
    <row r="130" spans="1:15" x14ac:dyDescent="0.2">
      <c r="A130" s="50" t="s">
        <v>42</v>
      </c>
      <c r="B130" s="40" t="s">
        <v>99</v>
      </c>
      <c r="C130" s="51" t="s">
        <v>103</v>
      </c>
      <c r="D130" s="51" t="s">
        <v>78</v>
      </c>
      <c r="E130" s="51" t="s">
        <v>120</v>
      </c>
      <c r="F130" s="51" t="s">
        <v>2</v>
      </c>
      <c r="G130" s="24">
        <v>75.2</v>
      </c>
      <c r="H130" s="24">
        <v>10.199999999999999</v>
      </c>
      <c r="I130" s="24">
        <v>0.13</v>
      </c>
      <c r="J130" s="24">
        <v>3.6</v>
      </c>
      <c r="K130" s="24">
        <v>5.8</v>
      </c>
      <c r="L130" s="24">
        <v>0</v>
      </c>
      <c r="M130" s="24">
        <v>0</v>
      </c>
      <c r="N130" s="30">
        <f t="shared" ref="N130:N161" si="4">SUM(G130:M130)</f>
        <v>94.929999999999993</v>
      </c>
      <c r="O130" s="53">
        <v>5.8</v>
      </c>
    </row>
    <row r="131" spans="1:15" x14ac:dyDescent="0.2">
      <c r="A131" s="50" t="s">
        <v>42</v>
      </c>
      <c r="B131" s="40" t="s">
        <v>99</v>
      </c>
      <c r="C131" s="51" t="s">
        <v>100</v>
      </c>
      <c r="D131" s="51" t="s">
        <v>18</v>
      </c>
      <c r="E131" s="52" t="s">
        <v>120</v>
      </c>
      <c r="F131" s="51" t="s">
        <v>9</v>
      </c>
      <c r="G131" s="24">
        <f>77-0.25</f>
        <v>76.75</v>
      </c>
      <c r="H131" s="24">
        <v>19</v>
      </c>
      <c r="I131" s="24">
        <v>0</v>
      </c>
      <c r="J131" s="24">
        <v>0</v>
      </c>
      <c r="K131" s="24">
        <v>3.5</v>
      </c>
      <c r="L131" s="24">
        <v>0</v>
      </c>
      <c r="M131" s="24">
        <v>0.75</v>
      </c>
      <c r="N131" s="30">
        <f t="shared" si="4"/>
        <v>100</v>
      </c>
      <c r="O131" s="53">
        <v>5</v>
      </c>
    </row>
    <row r="132" spans="1:15" x14ac:dyDescent="0.2">
      <c r="A132" s="50" t="s">
        <v>42</v>
      </c>
      <c r="B132" s="40" t="s">
        <v>99</v>
      </c>
      <c r="C132" s="51" t="s">
        <v>103</v>
      </c>
      <c r="D132" s="51" t="s">
        <v>80</v>
      </c>
      <c r="E132" s="51" t="s">
        <v>120</v>
      </c>
      <c r="F132" s="51" t="s">
        <v>32</v>
      </c>
      <c r="G132" s="24">
        <v>70</v>
      </c>
      <c r="H132" s="24">
        <v>5.7</v>
      </c>
      <c r="I132" s="24">
        <v>3.8</v>
      </c>
      <c r="J132" s="24">
        <v>4.4000000000000004</v>
      </c>
      <c r="K132" s="24">
        <v>12.4</v>
      </c>
      <c r="L132" s="24">
        <v>3</v>
      </c>
      <c r="M132" s="24">
        <v>0</v>
      </c>
      <c r="N132" s="30">
        <f t="shared" si="4"/>
        <v>99.300000000000011</v>
      </c>
      <c r="O132" s="53">
        <v>12.4</v>
      </c>
    </row>
    <row r="133" spans="1:15" x14ac:dyDescent="0.2">
      <c r="A133" s="50" t="s">
        <v>42</v>
      </c>
      <c r="B133" s="40" t="s">
        <v>99</v>
      </c>
      <c r="C133" s="51" t="s">
        <v>103</v>
      </c>
      <c r="D133" s="51" t="s">
        <v>81</v>
      </c>
      <c r="E133" s="51" t="s">
        <v>120</v>
      </c>
      <c r="F133" s="51" t="s">
        <v>2</v>
      </c>
      <c r="G133" s="24">
        <v>55.7</v>
      </c>
      <c r="H133" s="24">
        <v>13.9</v>
      </c>
      <c r="I133" s="24">
        <v>0.16</v>
      </c>
      <c r="J133" s="24">
        <v>5.4</v>
      </c>
      <c r="K133" s="24">
        <v>19</v>
      </c>
      <c r="L133" s="24">
        <v>0.7</v>
      </c>
      <c r="M133" s="24">
        <v>0</v>
      </c>
      <c r="N133" s="30">
        <f t="shared" si="4"/>
        <v>94.860000000000014</v>
      </c>
      <c r="O133" s="53">
        <v>19</v>
      </c>
    </row>
    <row r="134" spans="1:15" x14ac:dyDescent="0.2">
      <c r="A134" s="50" t="s">
        <v>42</v>
      </c>
      <c r="B134" s="40" t="s">
        <v>99</v>
      </c>
      <c r="C134" s="51" t="s">
        <v>103</v>
      </c>
      <c r="D134" s="51" t="s">
        <v>82</v>
      </c>
      <c r="E134" s="51" t="s">
        <v>120</v>
      </c>
      <c r="F134" s="51" t="s">
        <v>32</v>
      </c>
      <c r="G134" s="24">
        <v>71.400000000000006</v>
      </c>
      <c r="H134" s="24">
        <v>16.7</v>
      </c>
      <c r="I134" s="24">
        <v>1</v>
      </c>
      <c r="J134" s="24">
        <v>0</v>
      </c>
      <c r="K134" s="24">
        <v>8.4</v>
      </c>
      <c r="L134" s="24">
        <v>2.2000000000000002</v>
      </c>
      <c r="M134" s="24">
        <v>0</v>
      </c>
      <c r="N134" s="30">
        <f t="shared" si="4"/>
        <v>99.700000000000017</v>
      </c>
      <c r="O134" s="53">
        <v>8.4</v>
      </c>
    </row>
    <row r="135" spans="1:15" x14ac:dyDescent="0.2">
      <c r="A135" s="50" t="s">
        <v>42</v>
      </c>
      <c r="B135" s="40" t="s">
        <v>99</v>
      </c>
      <c r="C135" s="51" t="s">
        <v>100</v>
      </c>
      <c r="D135" s="51" t="s">
        <v>21</v>
      </c>
      <c r="E135" s="52" t="s">
        <v>120</v>
      </c>
      <c r="F135" s="51" t="s">
        <v>9</v>
      </c>
      <c r="G135" s="24">
        <v>75</v>
      </c>
      <c r="H135" s="24">
        <v>11</v>
      </c>
      <c r="I135" s="24">
        <v>0</v>
      </c>
      <c r="J135" s="24">
        <v>0</v>
      </c>
      <c r="K135" s="24">
        <v>9</v>
      </c>
      <c r="L135" s="24">
        <v>0</v>
      </c>
      <c r="M135" s="24">
        <v>5</v>
      </c>
      <c r="N135" s="30">
        <f t="shared" si="4"/>
        <v>100</v>
      </c>
      <c r="O135" s="53" t="s">
        <v>150</v>
      </c>
    </row>
    <row r="136" spans="1:15" x14ac:dyDescent="0.2">
      <c r="A136" s="50" t="s">
        <v>42</v>
      </c>
      <c r="B136" s="40" t="s">
        <v>99</v>
      </c>
      <c r="C136" s="51" t="s">
        <v>103</v>
      </c>
      <c r="D136" s="51" t="s">
        <v>83</v>
      </c>
      <c r="E136" s="51" t="s">
        <v>122</v>
      </c>
      <c r="F136" s="51" t="s">
        <v>2</v>
      </c>
      <c r="G136" s="24">
        <v>75.400000000000006</v>
      </c>
      <c r="H136" s="24">
        <v>13.2</v>
      </c>
      <c r="I136" s="24">
        <v>0.12</v>
      </c>
      <c r="J136" s="24">
        <v>3.7</v>
      </c>
      <c r="K136" s="24">
        <v>2.6</v>
      </c>
      <c r="L136" s="24">
        <v>0</v>
      </c>
      <c r="M136" s="24">
        <v>0</v>
      </c>
      <c r="N136" s="30">
        <f t="shared" si="4"/>
        <v>95.02000000000001</v>
      </c>
      <c r="O136" s="53">
        <v>2.6</v>
      </c>
    </row>
    <row r="137" spans="1:15" x14ac:dyDescent="0.2">
      <c r="A137" s="50" t="s">
        <v>42</v>
      </c>
      <c r="B137" s="40" t="s">
        <v>99</v>
      </c>
      <c r="C137" s="51" t="s">
        <v>100</v>
      </c>
      <c r="D137" s="51" t="s">
        <v>22</v>
      </c>
      <c r="E137" s="52" t="s">
        <v>120</v>
      </c>
      <c r="F137" s="51" t="s">
        <v>9</v>
      </c>
      <c r="G137" s="24">
        <v>80</v>
      </c>
      <c r="H137" s="24">
        <v>13</v>
      </c>
      <c r="I137" s="24">
        <v>0</v>
      </c>
      <c r="J137" s="24">
        <v>0</v>
      </c>
      <c r="K137" s="24">
        <v>7</v>
      </c>
      <c r="L137" s="24">
        <v>0</v>
      </c>
      <c r="M137" s="24">
        <v>0</v>
      </c>
      <c r="N137" s="30">
        <f t="shared" si="4"/>
        <v>100</v>
      </c>
      <c r="O137" s="53">
        <v>7</v>
      </c>
    </row>
    <row r="138" spans="1:15" x14ac:dyDescent="0.2">
      <c r="A138" s="50" t="s">
        <v>42</v>
      </c>
      <c r="B138" s="40" t="s">
        <v>99</v>
      </c>
      <c r="C138" s="51" t="s">
        <v>100</v>
      </c>
      <c r="D138" s="51" t="s">
        <v>23</v>
      </c>
      <c r="E138" s="52" t="s">
        <v>120</v>
      </c>
      <c r="F138" s="51" t="s">
        <v>9</v>
      </c>
      <c r="G138" s="24">
        <v>78</v>
      </c>
      <c r="H138" s="24">
        <v>5</v>
      </c>
      <c r="I138" s="24">
        <v>0</v>
      </c>
      <c r="J138" s="24">
        <v>0</v>
      </c>
      <c r="K138" s="24">
        <v>17</v>
      </c>
      <c r="L138" s="24">
        <v>0</v>
      </c>
      <c r="M138" s="24">
        <v>0</v>
      </c>
      <c r="N138" s="30">
        <f t="shared" si="4"/>
        <v>100</v>
      </c>
      <c r="O138" s="53" t="s">
        <v>151</v>
      </c>
    </row>
    <row r="139" spans="1:15" x14ac:dyDescent="0.2">
      <c r="A139" s="50" t="s">
        <v>42</v>
      </c>
      <c r="B139" s="40" t="s">
        <v>99</v>
      </c>
      <c r="C139" s="51" t="s">
        <v>100</v>
      </c>
      <c r="D139" s="51" t="s">
        <v>24</v>
      </c>
      <c r="E139" s="52" t="s">
        <v>120</v>
      </c>
      <c r="F139" s="51" t="s">
        <v>9</v>
      </c>
      <c r="G139" s="24">
        <v>83</v>
      </c>
      <c r="H139" s="24">
        <v>7.6</v>
      </c>
      <c r="I139" s="24">
        <v>0</v>
      </c>
      <c r="J139" s="24">
        <v>0</v>
      </c>
      <c r="K139" s="24">
        <v>3.5</v>
      </c>
      <c r="L139" s="24">
        <v>0</v>
      </c>
      <c r="M139" s="24">
        <v>5.7</v>
      </c>
      <c r="N139" s="30">
        <f t="shared" si="4"/>
        <v>99.8</v>
      </c>
      <c r="O139" s="53">
        <v>3.5</v>
      </c>
    </row>
    <row r="140" spans="1:15" x14ac:dyDescent="0.2">
      <c r="A140" s="50" t="s">
        <v>42</v>
      </c>
      <c r="B140" s="40" t="s">
        <v>99</v>
      </c>
      <c r="C140" s="51" t="s">
        <v>100</v>
      </c>
      <c r="D140" s="51" t="s">
        <v>25</v>
      </c>
      <c r="E140" s="52" t="s">
        <v>120</v>
      </c>
      <c r="F140" s="51" t="s">
        <v>9</v>
      </c>
      <c r="G140" s="24">
        <f>77-0.5</f>
        <v>76.5</v>
      </c>
      <c r="H140" s="24">
        <v>17</v>
      </c>
      <c r="I140" s="24">
        <v>0</v>
      </c>
      <c r="J140" s="24">
        <v>0</v>
      </c>
      <c r="K140" s="24">
        <v>5</v>
      </c>
      <c r="L140" s="24">
        <v>0</v>
      </c>
      <c r="M140" s="63">
        <v>1.5</v>
      </c>
      <c r="N140" s="30">
        <f t="shared" si="4"/>
        <v>100</v>
      </c>
      <c r="O140" s="53" t="s">
        <v>1</v>
      </c>
    </row>
    <row r="141" spans="1:15" x14ac:dyDescent="0.2">
      <c r="A141" s="50" t="s">
        <v>42</v>
      </c>
      <c r="B141" s="40" t="s">
        <v>99</v>
      </c>
      <c r="C141" s="51" t="s">
        <v>100</v>
      </c>
      <c r="D141" s="51" t="s">
        <v>28</v>
      </c>
      <c r="E141" s="52" t="s">
        <v>120</v>
      </c>
      <c r="F141" s="51" t="s">
        <v>9</v>
      </c>
      <c r="G141" s="24">
        <v>80</v>
      </c>
      <c r="H141" s="24">
        <v>13</v>
      </c>
      <c r="I141" s="24">
        <v>0</v>
      </c>
      <c r="J141" s="24">
        <v>0</v>
      </c>
      <c r="K141" s="24">
        <v>7</v>
      </c>
      <c r="L141" s="24">
        <v>0</v>
      </c>
      <c r="M141" s="24">
        <v>0</v>
      </c>
      <c r="N141" s="30">
        <f t="shared" si="4"/>
        <v>100</v>
      </c>
      <c r="O141" s="53">
        <v>7.6</v>
      </c>
    </row>
    <row r="142" spans="1:15" x14ac:dyDescent="0.2">
      <c r="A142" s="50" t="s">
        <v>108</v>
      </c>
      <c r="B142" s="40" t="s">
        <v>99</v>
      </c>
      <c r="C142" s="51" t="s">
        <v>103</v>
      </c>
      <c r="D142" s="51" t="s">
        <v>84</v>
      </c>
      <c r="E142" s="52" t="s">
        <v>126</v>
      </c>
      <c r="F142" s="51" t="s">
        <v>2</v>
      </c>
      <c r="G142" s="24">
        <v>63.8</v>
      </c>
      <c r="H142" s="24">
        <v>13.4</v>
      </c>
      <c r="I142" s="24">
        <v>0.22</v>
      </c>
      <c r="J142" s="24">
        <v>7.6</v>
      </c>
      <c r="K142" s="24">
        <v>5.4</v>
      </c>
      <c r="L142" s="24">
        <v>4.5999999999999996</v>
      </c>
      <c r="M142" s="24">
        <v>0</v>
      </c>
      <c r="N142" s="30">
        <f t="shared" si="4"/>
        <v>95.02</v>
      </c>
      <c r="O142" s="72">
        <v>5.4</v>
      </c>
    </row>
    <row r="143" spans="1:15" x14ac:dyDescent="0.2">
      <c r="A143" s="50" t="s">
        <v>42</v>
      </c>
      <c r="B143" s="40" t="s">
        <v>99</v>
      </c>
      <c r="C143" s="51" t="s">
        <v>100</v>
      </c>
      <c r="D143" s="51" t="s">
        <v>33</v>
      </c>
      <c r="E143" s="52" t="s">
        <v>120</v>
      </c>
      <c r="F143" s="51" t="s">
        <v>32</v>
      </c>
      <c r="G143" s="24">
        <f>75.3-0.6</f>
        <v>74.7</v>
      </c>
      <c r="H143" s="24">
        <v>20.8</v>
      </c>
      <c r="I143" s="24">
        <v>0.8</v>
      </c>
      <c r="J143" s="24">
        <v>0</v>
      </c>
      <c r="K143" s="25">
        <v>0</v>
      </c>
      <c r="L143" s="24">
        <v>3.7</v>
      </c>
      <c r="M143" s="24">
        <v>0</v>
      </c>
      <c r="N143" s="30">
        <f t="shared" si="4"/>
        <v>100</v>
      </c>
      <c r="O143" s="53">
        <v>4</v>
      </c>
    </row>
    <row r="144" spans="1:15" x14ac:dyDescent="0.2">
      <c r="A144" s="50" t="s">
        <v>108</v>
      </c>
      <c r="B144" s="40" t="s">
        <v>99</v>
      </c>
      <c r="C144" s="51" t="s">
        <v>103</v>
      </c>
      <c r="D144" s="51" t="s">
        <v>85</v>
      </c>
      <c r="E144" s="52" t="s">
        <v>126</v>
      </c>
      <c r="F144" s="51" t="s">
        <v>2</v>
      </c>
      <c r="G144" s="24">
        <v>72.099999999999994</v>
      </c>
      <c r="H144" s="24">
        <v>10.9</v>
      </c>
      <c r="I144" s="24">
        <v>0</v>
      </c>
      <c r="J144" s="24">
        <v>7.5</v>
      </c>
      <c r="K144" s="24">
        <v>1.4</v>
      </c>
      <c r="L144" s="24">
        <v>3.1</v>
      </c>
      <c r="M144" s="24">
        <v>0</v>
      </c>
      <c r="N144" s="30">
        <f t="shared" si="4"/>
        <v>95</v>
      </c>
      <c r="O144" s="72">
        <v>1.4</v>
      </c>
    </row>
    <row r="145" spans="1:15" x14ac:dyDescent="0.2">
      <c r="A145" s="50" t="s">
        <v>42</v>
      </c>
      <c r="B145" s="40" t="s">
        <v>99</v>
      </c>
      <c r="C145" s="51" t="s">
        <v>100</v>
      </c>
      <c r="D145" s="51" t="s">
        <v>35</v>
      </c>
      <c r="E145" s="51" t="s">
        <v>34</v>
      </c>
      <c r="F145" s="51" t="s">
        <v>2</v>
      </c>
      <c r="G145" s="24">
        <v>73.7</v>
      </c>
      <c r="H145" s="24">
        <v>9.5</v>
      </c>
      <c r="I145" s="24">
        <v>0.22</v>
      </c>
      <c r="J145" s="24">
        <v>3.6</v>
      </c>
      <c r="K145" s="24">
        <v>6.9</v>
      </c>
      <c r="L145" s="24">
        <v>1.1000000000000001</v>
      </c>
      <c r="M145" s="24">
        <v>0</v>
      </c>
      <c r="N145" s="30">
        <f t="shared" si="4"/>
        <v>95.02</v>
      </c>
      <c r="O145" s="53">
        <v>7</v>
      </c>
    </row>
    <row r="146" spans="1:15" x14ac:dyDescent="0.2">
      <c r="A146" s="50" t="s">
        <v>42</v>
      </c>
      <c r="B146" s="40" t="s">
        <v>99</v>
      </c>
      <c r="C146" s="51" t="s">
        <v>100</v>
      </c>
      <c r="D146" s="51" t="s">
        <v>36</v>
      </c>
      <c r="E146" s="51" t="s">
        <v>34</v>
      </c>
      <c r="F146" s="51" t="s">
        <v>2</v>
      </c>
      <c r="G146" s="24">
        <v>77.2</v>
      </c>
      <c r="H146" s="24">
        <v>7.3</v>
      </c>
      <c r="I146" s="24">
        <v>0.22</v>
      </c>
      <c r="J146" s="24">
        <v>3.6</v>
      </c>
      <c r="K146" s="24">
        <v>4</v>
      </c>
      <c r="L146" s="24">
        <v>2.7</v>
      </c>
      <c r="M146" s="24">
        <v>0</v>
      </c>
      <c r="N146" s="30">
        <f t="shared" si="4"/>
        <v>95.02</v>
      </c>
      <c r="O146" s="53">
        <v>17</v>
      </c>
    </row>
    <row r="147" spans="1:15" x14ac:dyDescent="0.2">
      <c r="A147" s="50" t="s">
        <v>42</v>
      </c>
      <c r="B147" s="40" t="s">
        <v>99</v>
      </c>
      <c r="C147" s="51" t="s">
        <v>104</v>
      </c>
      <c r="D147" s="51" t="s">
        <v>88</v>
      </c>
      <c r="E147" s="51" t="s">
        <v>59</v>
      </c>
      <c r="F147" s="51" t="s">
        <v>32</v>
      </c>
      <c r="G147" s="24">
        <v>66.599999999999994</v>
      </c>
      <c r="H147" s="24">
        <v>14.2</v>
      </c>
      <c r="I147" s="24">
        <v>1.9</v>
      </c>
      <c r="J147" s="24">
        <v>0</v>
      </c>
      <c r="K147" s="24">
        <v>14</v>
      </c>
      <c r="L147" s="24">
        <v>3.3</v>
      </c>
      <c r="M147" s="24">
        <v>0</v>
      </c>
      <c r="N147" s="30">
        <f t="shared" si="4"/>
        <v>100</v>
      </c>
      <c r="O147" s="53">
        <v>14</v>
      </c>
    </row>
    <row r="148" spans="1:15" x14ac:dyDescent="0.2">
      <c r="A148" s="50" t="s">
        <v>107</v>
      </c>
      <c r="B148" s="40" t="s">
        <v>99</v>
      </c>
      <c r="C148" s="51" t="s">
        <v>100</v>
      </c>
      <c r="D148" s="51" t="s">
        <v>38</v>
      </c>
      <c r="E148" s="52" t="s">
        <v>121</v>
      </c>
      <c r="F148" s="51" t="s">
        <v>37</v>
      </c>
      <c r="G148" s="24">
        <v>69.099999999999994</v>
      </c>
      <c r="H148" s="24">
        <v>9.9</v>
      </c>
      <c r="I148" s="24">
        <v>0</v>
      </c>
      <c r="J148" s="24">
        <v>0</v>
      </c>
      <c r="K148" s="24">
        <v>7.1</v>
      </c>
      <c r="L148" s="24">
        <v>9</v>
      </c>
      <c r="M148" s="24">
        <v>0</v>
      </c>
      <c r="N148" s="30">
        <f t="shared" si="4"/>
        <v>95.1</v>
      </c>
      <c r="O148" s="53">
        <v>7.1</v>
      </c>
    </row>
    <row r="149" spans="1:15" x14ac:dyDescent="0.2">
      <c r="A149" s="50" t="s">
        <v>107</v>
      </c>
      <c r="B149" s="40" t="s">
        <v>99</v>
      </c>
      <c r="C149" s="51" t="s">
        <v>100</v>
      </c>
      <c r="D149" s="51" t="s">
        <v>39</v>
      </c>
      <c r="E149" s="52" t="s">
        <v>121</v>
      </c>
      <c r="F149" s="51" t="s">
        <v>37</v>
      </c>
      <c r="G149" s="24">
        <v>70.400000000000006</v>
      </c>
      <c r="H149" s="24">
        <v>13.9</v>
      </c>
      <c r="I149" s="24">
        <v>0</v>
      </c>
      <c r="J149" s="24">
        <v>0</v>
      </c>
      <c r="K149" s="24">
        <v>2.6</v>
      </c>
      <c r="L149" s="24">
        <v>8.1</v>
      </c>
      <c r="M149" s="24">
        <v>0</v>
      </c>
      <c r="N149" s="30">
        <f t="shared" si="4"/>
        <v>95</v>
      </c>
      <c r="O149" s="53">
        <v>2.6</v>
      </c>
    </row>
    <row r="150" spans="1:15" x14ac:dyDescent="0.2">
      <c r="A150" s="50" t="s">
        <v>107</v>
      </c>
      <c r="B150" s="40" t="s">
        <v>99</v>
      </c>
      <c r="C150" s="51" t="s">
        <v>100</v>
      </c>
      <c r="D150" s="51" t="s">
        <v>40</v>
      </c>
      <c r="E150" s="52" t="s">
        <v>121</v>
      </c>
      <c r="F150" s="51" t="s">
        <v>37</v>
      </c>
      <c r="G150" s="24">
        <v>73.3</v>
      </c>
      <c r="H150" s="24">
        <v>11.7</v>
      </c>
      <c r="I150" s="24">
        <v>0</v>
      </c>
      <c r="J150" s="24">
        <v>0</v>
      </c>
      <c r="K150" s="24">
        <v>4.4000000000000004</v>
      </c>
      <c r="L150" s="24">
        <v>5.5</v>
      </c>
      <c r="M150" s="24">
        <v>0</v>
      </c>
      <c r="N150" s="30">
        <f t="shared" si="4"/>
        <v>94.9</v>
      </c>
      <c r="O150" s="53">
        <v>4.4000000000000004</v>
      </c>
    </row>
    <row r="151" spans="1:15" x14ac:dyDescent="0.2">
      <c r="A151" s="50" t="s">
        <v>42</v>
      </c>
      <c r="B151" s="40" t="s">
        <v>99</v>
      </c>
      <c r="C151" s="51" t="s">
        <v>102</v>
      </c>
      <c r="D151" s="51" t="s">
        <v>51</v>
      </c>
      <c r="E151" s="52" t="s">
        <v>123</v>
      </c>
      <c r="F151" s="51" t="s">
        <v>2</v>
      </c>
      <c r="G151" s="24">
        <v>65.7</v>
      </c>
      <c r="H151" s="24">
        <v>9.9499999999999993</v>
      </c>
      <c r="I151" s="24">
        <v>0.28999999999999998</v>
      </c>
      <c r="J151" s="24">
        <v>4.8</v>
      </c>
      <c r="K151" s="24">
        <v>14.2</v>
      </c>
      <c r="L151" s="24">
        <v>0</v>
      </c>
      <c r="M151" s="24">
        <v>0</v>
      </c>
      <c r="N151" s="30">
        <f t="shared" si="4"/>
        <v>94.940000000000012</v>
      </c>
      <c r="O151" s="53">
        <v>14.2</v>
      </c>
    </row>
    <row r="152" spans="1:15" x14ac:dyDescent="0.2">
      <c r="A152" s="50" t="s">
        <v>42</v>
      </c>
      <c r="B152" s="40" t="s">
        <v>99</v>
      </c>
      <c r="C152" s="51" t="s">
        <v>102</v>
      </c>
      <c r="D152" s="51" t="s">
        <v>53</v>
      </c>
      <c r="E152" s="51" t="s">
        <v>52</v>
      </c>
      <c r="F152" s="51" t="s">
        <v>2</v>
      </c>
      <c r="G152" s="24">
        <v>75.400000000000006</v>
      </c>
      <c r="H152" s="24">
        <v>4.8</v>
      </c>
      <c r="I152" s="24">
        <v>0.21</v>
      </c>
      <c r="J152" s="24">
        <v>2.5</v>
      </c>
      <c r="K152" s="24">
        <v>8.6999999999999993</v>
      </c>
      <c r="L152" s="24">
        <v>3.3</v>
      </c>
      <c r="M152" s="24">
        <v>0</v>
      </c>
      <c r="N152" s="30">
        <f t="shared" si="4"/>
        <v>94.91</v>
      </c>
      <c r="O152" s="53">
        <v>8.6999999999999993</v>
      </c>
    </row>
    <row r="153" spans="1:15" x14ac:dyDescent="0.2">
      <c r="A153" s="50" t="s">
        <v>42</v>
      </c>
      <c r="B153" s="40" t="s">
        <v>99</v>
      </c>
      <c r="C153" s="51" t="s">
        <v>102</v>
      </c>
      <c r="D153" s="51" t="s">
        <v>54</v>
      </c>
      <c r="E153" s="51" t="s">
        <v>52</v>
      </c>
      <c r="F153" s="51" t="s">
        <v>2</v>
      </c>
      <c r="G153" s="24">
        <v>63.7</v>
      </c>
      <c r="H153" s="24">
        <v>11.2</v>
      </c>
      <c r="I153" s="24">
        <v>0.28999999999999998</v>
      </c>
      <c r="J153" s="24">
        <v>4.5</v>
      </c>
      <c r="K153" s="24">
        <v>13.6</v>
      </c>
      <c r="L153" s="24">
        <v>1.7</v>
      </c>
      <c r="M153" s="24">
        <v>0</v>
      </c>
      <c r="N153" s="30">
        <f t="shared" si="4"/>
        <v>94.990000000000009</v>
      </c>
      <c r="O153" s="53">
        <v>13.6</v>
      </c>
    </row>
    <row r="154" spans="1:15" x14ac:dyDescent="0.2">
      <c r="A154" s="50" t="s">
        <v>42</v>
      </c>
      <c r="B154" s="40" t="s">
        <v>99</v>
      </c>
      <c r="C154" s="51" t="s">
        <v>102</v>
      </c>
      <c r="D154" s="51" t="s">
        <v>55</v>
      </c>
      <c r="E154" s="51" t="s">
        <v>52</v>
      </c>
      <c r="F154" s="51" t="s">
        <v>2</v>
      </c>
      <c r="G154" s="24">
        <v>52.2</v>
      </c>
      <c r="H154" s="24">
        <v>6.1</v>
      </c>
      <c r="I154" s="24">
        <v>0.22</v>
      </c>
      <c r="J154" s="24">
        <v>4.2</v>
      </c>
      <c r="K154" s="24">
        <v>13.1</v>
      </c>
      <c r="L154" s="24">
        <v>19.2</v>
      </c>
      <c r="M154" s="24">
        <v>0</v>
      </c>
      <c r="N154" s="30">
        <f t="shared" si="4"/>
        <v>95.02000000000001</v>
      </c>
      <c r="O154" s="53">
        <v>13.1</v>
      </c>
    </row>
    <row r="155" spans="1:15" x14ac:dyDescent="0.2">
      <c r="A155" s="50" t="s">
        <v>42</v>
      </c>
      <c r="B155" s="40" t="s">
        <v>99</v>
      </c>
      <c r="C155" s="51" t="s">
        <v>102</v>
      </c>
      <c r="D155" s="51" t="s">
        <v>57</v>
      </c>
      <c r="E155" s="51" t="s">
        <v>52</v>
      </c>
      <c r="F155" s="51" t="s">
        <v>2</v>
      </c>
      <c r="G155" s="24">
        <v>51.2</v>
      </c>
      <c r="H155" s="24">
        <v>6.8</v>
      </c>
      <c r="I155" s="24">
        <v>0.78</v>
      </c>
      <c r="J155" s="24">
        <v>15</v>
      </c>
      <c r="K155" s="24">
        <v>5</v>
      </c>
      <c r="L155" s="24">
        <v>16.100000000000001</v>
      </c>
      <c r="M155" s="24">
        <v>0</v>
      </c>
      <c r="N155" s="30">
        <f t="shared" si="4"/>
        <v>94.88</v>
      </c>
      <c r="O155" s="53">
        <v>5</v>
      </c>
    </row>
    <row r="156" spans="1:15" x14ac:dyDescent="0.2">
      <c r="A156" s="50" t="s">
        <v>42</v>
      </c>
      <c r="B156" s="40" t="s">
        <v>99</v>
      </c>
      <c r="C156" s="51" t="s">
        <v>102</v>
      </c>
      <c r="D156" s="51" t="s">
        <v>58</v>
      </c>
      <c r="E156" s="52" t="s">
        <v>120</v>
      </c>
      <c r="F156" s="51" t="s">
        <v>9</v>
      </c>
      <c r="G156" s="24">
        <v>76</v>
      </c>
      <c r="H156" s="24">
        <v>6</v>
      </c>
      <c r="I156" s="24">
        <v>0</v>
      </c>
      <c r="J156" s="24">
        <v>0</v>
      </c>
      <c r="K156" s="24">
        <v>18</v>
      </c>
      <c r="L156" s="24">
        <v>0</v>
      </c>
      <c r="M156" s="24">
        <v>0</v>
      </c>
      <c r="N156" s="30">
        <f t="shared" si="4"/>
        <v>100</v>
      </c>
      <c r="O156" s="53">
        <v>18</v>
      </c>
    </row>
    <row r="157" spans="1:15" x14ac:dyDescent="0.2">
      <c r="A157" s="50" t="s">
        <v>42</v>
      </c>
      <c r="B157" s="40" t="s">
        <v>99</v>
      </c>
      <c r="C157" s="51" t="s">
        <v>102</v>
      </c>
      <c r="D157" s="51" t="s">
        <v>60</v>
      </c>
      <c r="E157" s="52" t="s">
        <v>120</v>
      </c>
      <c r="F157" s="51" t="s">
        <v>2</v>
      </c>
      <c r="G157" s="24">
        <v>75.3</v>
      </c>
      <c r="H157" s="24">
        <v>10.7</v>
      </c>
      <c r="I157" s="24">
        <v>0.15</v>
      </c>
      <c r="J157" s="24">
        <v>4.8</v>
      </c>
      <c r="K157" s="24">
        <v>4</v>
      </c>
      <c r="L157" s="24">
        <v>0</v>
      </c>
      <c r="M157" s="24">
        <v>0</v>
      </c>
      <c r="N157" s="30">
        <f t="shared" si="4"/>
        <v>94.95</v>
      </c>
      <c r="O157" s="53">
        <v>4</v>
      </c>
    </row>
    <row r="158" spans="1:15" x14ac:dyDescent="0.2">
      <c r="A158" s="55" t="s">
        <v>42</v>
      </c>
      <c r="B158" s="56" t="s">
        <v>99</v>
      </c>
      <c r="C158" s="57" t="s">
        <v>102</v>
      </c>
      <c r="D158" s="57" t="s">
        <v>61</v>
      </c>
      <c r="E158" s="60" t="s">
        <v>120</v>
      </c>
      <c r="F158" s="57" t="s">
        <v>2</v>
      </c>
      <c r="G158" s="26">
        <v>48.2</v>
      </c>
      <c r="H158" s="26">
        <v>12.2</v>
      </c>
      <c r="I158" s="26">
        <v>0.11</v>
      </c>
      <c r="J158" s="26">
        <v>3.4</v>
      </c>
      <c r="K158" s="26">
        <v>30.3</v>
      </c>
      <c r="L158" s="26">
        <v>0.8</v>
      </c>
      <c r="M158" s="26">
        <v>0</v>
      </c>
      <c r="N158" s="31">
        <f t="shared" si="4"/>
        <v>95.01</v>
      </c>
      <c r="O158" s="58">
        <v>30.3</v>
      </c>
    </row>
    <row r="159" spans="1:15" x14ac:dyDescent="0.2">
      <c r="A159" s="46" t="s">
        <v>42</v>
      </c>
      <c r="B159" s="47" t="s">
        <v>99</v>
      </c>
      <c r="C159" s="48" t="s">
        <v>102</v>
      </c>
      <c r="D159" s="48" t="s">
        <v>62</v>
      </c>
      <c r="E159" s="48" t="s">
        <v>59</v>
      </c>
      <c r="F159" s="48" t="s">
        <v>2</v>
      </c>
      <c r="G159" s="23">
        <v>83</v>
      </c>
      <c r="H159" s="23">
        <v>6.3</v>
      </c>
      <c r="I159" s="23">
        <v>0.12</v>
      </c>
      <c r="J159" s="23">
        <v>2.1</v>
      </c>
      <c r="K159" s="23">
        <v>3.3</v>
      </c>
      <c r="L159" s="23">
        <v>0</v>
      </c>
      <c r="M159" s="23">
        <v>0</v>
      </c>
      <c r="N159" s="29">
        <f t="shared" si="4"/>
        <v>94.82</v>
      </c>
      <c r="O159" s="49">
        <v>3.3</v>
      </c>
    </row>
    <row r="160" spans="1:15" x14ac:dyDescent="0.2">
      <c r="A160" s="50" t="s">
        <v>42</v>
      </c>
      <c r="B160" s="40" t="s">
        <v>99</v>
      </c>
      <c r="C160" s="51" t="s">
        <v>102</v>
      </c>
      <c r="D160" s="51" t="s">
        <v>63</v>
      </c>
      <c r="E160" s="51" t="s">
        <v>59</v>
      </c>
      <c r="F160" s="51" t="s">
        <v>32</v>
      </c>
      <c r="G160" s="24">
        <v>73.400000000000006</v>
      </c>
      <c r="H160" s="24">
        <v>18.899999999999999</v>
      </c>
      <c r="I160" s="24">
        <v>0.8</v>
      </c>
      <c r="J160" s="24">
        <v>0</v>
      </c>
      <c r="K160" s="24">
        <v>5.7</v>
      </c>
      <c r="L160" s="24">
        <v>0.9</v>
      </c>
      <c r="M160" s="24">
        <v>0</v>
      </c>
      <c r="N160" s="30">
        <f t="shared" si="4"/>
        <v>99.700000000000017</v>
      </c>
      <c r="O160" s="53">
        <v>5.7</v>
      </c>
    </row>
    <row r="161" spans="1:16" x14ac:dyDescent="0.2">
      <c r="A161" s="50" t="s">
        <v>42</v>
      </c>
      <c r="B161" s="40" t="s">
        <v>99</v>
      </c>
      <c r="C161" s="51" t="s">
        <v>102</v>
      </c>
      <c r="D161" s="51" t="s">
        <v>64</v>
      </c>
      <c r="E161" s="51" t="s">
        <v>59</v>
      </c>
      <c r="F161" s="51" t="s">
        <v>32</v>
      </c>
      <c r="G161" s="24">
        <v>78.2</v>
      </c>
      <c r="H161" s="24">
        <v>5.8</v>
      </c>
      <c r="I161" s="24">
        <v>1.4</v>
      </c>
      <c r="J161" s="24">
        <v>1.4</v>
      </c>
      <c r="K161" s="24">
        <v>12.5</v>
      </c>
      <c r="L161" s="24">
        <v>0.7</v>
      </c>
      <c r="M161" s="24">
        <v>0</v>
      </c>
      <c r="N161" s="30">
        <f t="shared" si="4"/>
        <v>100.00000000000001</v>
      </c>
      <c r="O161" s="53">
        <v>12.5</v>
      </c>
    </row>
    <row r="162" spans="1:16" x14ac:dyDescent="0.2">
      <c r="A162" s="50" t="s">
        <v>42</v>
      </c>
      <c r="B162" s="40" t="s">
        <v>99</v>
      </c>
      <c r="C162" s="51" t="s">
        <v>102</v>
      </c>
      <c r="D162" s="51" t="s">
        <v>65</v>
      </c>
      <c r="E162" s="51" t="s">
        <v>124</v>
      </c>
      <c r="F162" s="51" t="s">
        <v>2</v>
      </c>
      <c r="G162" s="24">
        <v>64</v>
      </c>
      <c r="H162" s="24">
        <v>6.7</v>
      </c>
      <c r="I162" s="24">
        <v>0.51</v>
      </c>
      <c r="J162" s="24">
        <v>8.8000000000000007</v>
      </c>
      <c r="K162" s="24">
        <v>9.1</v>
      </c>
      <c r="L162" s="24">
        <v>5.8</v>
      </c>
      <c r="M162" s="24">
        <v>0</v>
      </c>
      <c r="N162" s="30">
        <f t="shared" ref="N162:N165" si="5">SUM(G162:M162)</f>
        <v>94.91</v>
      </c>
      <c r="O162" s="53">
        <v>9.1</v>
      </c>
    </row>
    <row r="163" spans="1:16" x14ac:dyDescent="0.2">
      <c r="A163" s="50" t="s">
        <v>42</v>
      </c>
      <c r="B163" s="40" t="s">
        <v>98</v>
      </c>
      <c r="C163" s="51"/>
      <c r="D163" s="51" t="s">
        <v>6</v>
      </c>
      <c r="E163" s="52" t="s">
        <v>112</v>
      </c>
      <c r="F163" s="51" t="s">
        <v>9</v>
      </c>
      <c r="G163" s="24">
        <v>66</v>
      </c>
      <c r="H163" s="24">
        <v>16</v>
      </c>
      <c r="I163" s="24">
        <v>0</v>
      </c>
      <c r="J163" s="24">
        <v>0</v>
      </c>
      <c r="K163" s="24">
        <v>17</v>
      </c>
      <c r="L163" s="24">
        <v>0</v>
      </c>
      <c r="M163" s="24">
        <v>0</v>
      </c>
      <c r="N163" s="30">
        <f t="shared" si="5"/>
        <v>99</v>
      </c>
      <c r="O163" s="53">
        <v>12</v>
      </c>
      <c r="P163" s="10" t="s">
        <v>100</v>
      </c>
    </row>
    <row r="164" spans="1:16" x14ac:dyDescent="0.2">
      <c r="A164" s="50" t="s">
        <v>42</v>
      </c>
      <c r="B164" s="40" t="s">
        <v>98</v>
      </c>
      <c r="C164" s="51"/>
      <c r="D164" s="51" t="s">
        <v>7</v>
      </c>
      <c r="E164" s="52" t="s">
        <v>112</v>
      </c>
      <c r="F164" s="51" t="s">
        <v>9</v>
      </c>
      <c r="G164" s="24">
        <v>73</v>
      </c>
      <c r="H164" s="24">
        <v>16</v>
      </c>
      <c r="I164" s="24">
        <v>0</v>
      </c>
      <c r="J164" s="24">
        <v>0</v>
      </c>
      <c r="K164" s="24">
        <v>10</v>
      </c>
      <c r="L164" s="24">
        <v>0</v>
      </c>
      <c r="M164" s="24">
        <v>0</v>
      </c>
      <c r="N164" s="30">
        <f t="shared" si="5"/>
        <v>99</v>
      </c>
      <c r="O164" s="54" t="s">
        <v>168</v>
      </c>
      <c r="P164" s="10" t="s">
        <v>100</v>
      </c>
    </row>
    <row r="165" spans="1:16" x14ac:dyDescent="0.2">
      <c r="A165" s="55" t="s">
        <v>42</v>
      </c>
      <c r="B165" s="56" t="s">
        <v>98</v>
      </c>
      <c r="C165" s="57"/>
      <c r="D165" s="57" t="s">
        <v>8</v>
      </c>
      <c r="E165" s="60" t="s">
        <v>112</v>
      </c>
      <c r="F165" s="57" t="s">
        <v>9</v>
      </c>
      <c r="G165" s="26">
        <v>72</v>
      </c>
      <c r="H165" s="26">
        <v>15</v>
      </c>
      <c r="I165" s="26">
        <v>0</v>
      </c>
      <c r="J165" s="26">
        <v>0</v>
      </c>
      <c r="K165" s="26">
        <v>12</v>
      </c>
      <c r="L165" s="26">
        <v>0</v>
      </c>
      <c r="M165" s="26">
        <v>1</v>
      </c>
      <c r="N165" s="31">
        <f t="shared" si="5"/>
        <v>100</v>
      </c>
      <c r="O165" s="58">
        <v>3</v>
      </c>
      <c r="P165" s="10" t="s">
        <v>100</v>
      </c>
    </row>
    <row r="167" spans="1:16" x14ac:dyDescent="0.2">
      <c r="N167" s="4">
        <f>COUNT(N2:N165)</f>
        <v>164</v>
      </c>
    </row>
  </sheetData>
  <sortState ref="A1:P165">
    <sortCondition ref="D2:D165"/>
  </sortState>
  <pageMargins left="0.75" right="0.75" top="1" bottom="1" header="0.5" footer="0.5"/>
  <pageSetup paperSize="9" orientation="portrait" verticalDpi="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Pre-Summary</vt:lpstr>
      <vt:lpstr>Issuers &amp; phases</vt:lpstr>
      <vt:lpstr>Phases</vt:lpstr>
      <vt:lpstr>Issuers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Abramson</dc:creator>
  <cp:lastModifiedBy>Tony Abramson</cp:lastModifiedBy>
  <dcterms:created xsi:type="dcterms:W3CDTF">2014-05-16T12:45:52Z</dcterms:created>
  <dcterms:modified xsi:type="dcterms:W3CDTF">2016-11-20T06:59:51Z</dcterms:modified>
</cp:coreProperties>
</file>