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05" yWindow="1005" windowWidth="15000" windowHeight="100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52" i="1" l="1"/>
  <c r="H151" i="1"/>
  <c r="H149" i="1"/>
  <c r="J151" i="1" l="1"/>
  <c r="K151" i="1"/>
  <c r="M151" i="1"/>
  <c r="N151" i="1"/>
  <c r="I143" i="1"/>
  <c r="T143" i="1" s="1"/>
  <c r="O143" i="1"/>
  <c r="P143" i="1"/>
  <c r="Q143" i="1" s="1"/>
  <c r="S143" i="1"/>
  <c r="H143" i="1" s="1"/>
  <c r="V143" i="1"/>
  <c r="W143" i="1"/>
  <c r="X143" i="1"/>
  <c r="Y143" i="1"/>
  <c r="I144" i="1"/>
  <c r="O144" i="1"/>
  <c r="P144" i="1"/>
  <c r="S144" i="1"/>
  <c r="H144" i="1" s="1"/>
  <c r="T144" i="1"/>
  <c r="V144" i="1"/>
  <c r="W144" i="1"/>
  <c r="X144" i="1"/>
  <c r="Y144" i="1"/>
  <c r="I145" i="1"/>
  <c r="T145" i="1" s="1"/>
  <c r="O145" i="1"/>
  <c r="P145" i="1"/>
  <c r="S145" i="1"/>
  <c r="H145" i="1" s="1"/>
  <c r="V145" i="1"/>
  <c r="W145" i="1"/>
  <c r="X145" i="1"/>
  <c r="Y145" i="1"/>
  <c r="I146" i="1"/>
  <c r="T146" i="1" s="1"/>
  <c r="O146" i="1"/>
  <c r="P146" i="1"/>
  <c r="S146" i="1"/>
  <c r="H146" i="1" s="1"/>
  <c r="V146" i="1"/>
  <c r="W146" i="1"/>
  <c r="X146" i="1"/>
  <c r="Y146" i="1"/>
  <c r="I147" i="1"/>
  <c r="T147" i="1" s="1"/>
  <c r="O147" i="1"/>
  <c r="P147" i="1"/>
  <c r="S147" i="1"/>
  <c r="H147" i="1" s="1"/>
  <c r="V147" i="1"/>
  <c r="W147" i="1"/>
  <c r="X147" i="1"/>
  <c r="Y147" i="1"/>
  <c r="I140" i="1"/>
  <c r="T140" i="1" s="1"/>
  <c r="O140" i="1"/>
  <c r="P140" i="1"/>
  <c r="S140" i="1"/>
  <c r="H140" i="1" s="1"/>
  <c r="V140" i="1"/>
  <c r="W140" i="1"/>
  <c r="X140" i="1"/>
  <c r="Y140" i="1"/>
  <c r="I138" i="1"/>
  <c r="T138" i="1" s="1"/>
  <c r="O138" i="1"/>
  <c r="P138" i="1"/>
  <c r="S138" i="1"/>
  <c r="H138" i="1" s="1"/>
  <c r="V138" i="1"/>
  <c r="W138" i="1"/>
  <c r="X138" i="1"/>
  <c r="Y138" i="1"/>
  <c r="I137" i="1"/>
  <c r="O137" i="1"/>
  <c r="P137" i="1"/>
  <c r="S137" i="1"/>
  <c r="H137" i="1" s="1"/>
  <c r="T137" i="1"/>
  <c r="V137" i="1"/>
  <c r="W137" i="1"/>
  <c r="X137" i="1"/>
  <c r="Y137" i="1"/>
  <c r="I136" i="1"/>
  <c r="T136" i="1" s="1"/>
  <c r="O136" i="1"/>
  <c r="P136" i="1"/>
  <c r="Q136" i="1" s="1"/>
  <c r="S136" i="1"/>
  <c r="H136" i="1" s="1"/>
  <c r="V136" i="1"/>
  <c r="W136" i="1"/>
  <c r="X136" i="1"/>
  <c r="Y136" i="1"/>
  <c r="I135" i="1"/>
  <c r="O135" i="1"/>
  <c r="P135" i="1"/>
  <c r="S135" i="1"/>
  <c r="H135" i="1" s="1"/>
  <c r="T135" i="1"/>
  <c r="V135" i="1"/>
  <c r="W135" i="1"/>
  <c r="X135" i="1"/>
  <c r="Y135" i="1"/>
  <c r="I134" i="1"/>
  <c r="T134" i="1" s="1"/>
  <c r="O134" i="1"/>
  <c r="P134" i="1"/>
  <c r="S134" i="1"/>
  <c r="H134" i="1" s="1"/>
  <c r="V134" i="1"/>
  <c r="W134" i="1"/>
  <c r="X134" i="1"/>
  <c r="Y134" i="1"/>
  <c r="I133" i="1"/>
  <c r="T133" i="1" s="1"/>
  <c r="O133" i="1"/>
  <c r="P133" i="1"/>
  <c r="S133" i="1"/>
  <c r="H133" i="1" s="1"/>
  <c r="V133" i="1"/>
  <c r="W133" i="1"/>
  <c r="X133" i="1"/>
  <c r="Y133" i="1"/>
  <c r="I132" i="1"/>
  <c r="T132" i="1" s="1"/>
  <c r="O132" i="1"/>
  <c r="P132" i="1"/>
  <c r="S132" i="1"/>
  <c r="H132" i="1" s="1"/>
  <c r="V132" i="1"/>
  <c r="W132" i="1"/>
  <c r="X132" i="1"/>
  <c r="Y132" i="1"/>
  <c r="I129" i="1"/>
  <c r="T129" i="1" s="1"/>
  <c r="O129" i="1"/>
  <c r="P129" i="1"/>
  <c r="S129" i="1"/>
  <c r="H129" i="1" s="1"/>
  <c r="V129" i="1"/>
  <c r="W129" i="1"/>
  <c r="X129" i="1"/>
  <c r="Y129" i="1"/>
  <c r="I124" i="1"/>
  <c r="T124" i="1" s="1"/>
  <c r="O124" i="1"/>
  <c r="P124" i="1"/>
  <c r="S124" i="1"/>
  <c r="H124" i="1" s="1"/>
  <c r="V124" i="1"/>
  <c r="W124" i="1"/>
  <c r="X124" i="1"/>
  <c r="Y124" i="1"/>
  <c r="I125" i="1"/>
  <c r="O125" i="1"/>
  <c r="P125" i="1"/>
  <c r="S125" i="1"/>
  <c r="H125" i="1" s="1"/>
  <c r="T125" i="1"/>
  <c r="V125" i="1"/>
  <c r="W125" i="1"/>
  <c r="X125" i="1"/>
  <c r="Y125" i="1"/>
  <c r="I91" i="1"/>
  <c r="T91" i="1" s="1"/>
  <c r="O91" i="1"/>
  <c r="P91" i="1"/>
  <c r="S91" i="1"/>
  <c r="H91" i="1" s="1"/>
  <c r="V91" i="1"/>
  <c r="W91" i="1"/>
  <c r="X91" i="1"/>
  <c r="Y91" i="1"/>
  <c r="I92" i="1"/>
  <c r="O92" i="1"/>
  <c r="P92" i="1"/>
  <c r="S92" i="1"/>
  <c r="H92" i="1" s="1"/>
  <c r="T92" i="1"/>
  <c r="V92" i="1"/>
  <c r="W92" i="1"/>
  <c r="X92" i="1"/>
  <c r="Y92" i="1"/>
  <c r="I93" i="1"/>
  <c r="T93" i="1" s="1"/>
  <c r="O93" i="1"/>
  <c r="P93" i="1"/>
  <c r="S93" i="1"/>
  <c r="H93" i="1" s="1"/>
  <c r="V93" i="1"/>
  <c r="W93" i="1"/>
  <c r="X93" i="1"/>
  <c r="Y93" i="1"/>
  <c r="I94" i="1"/>
  <c r="O94" i="1"/>
  <c r="P94" i="1"/>
  <c r="S94" i="1"/>
  <c r="H94" i="1" s="1"/>
  <c r="T94" i="1"/>
  <c r="V94" i="1"/>
  <c r="W94" i="1"/>
  <c r="X94" i="1"/>
  <c r="Y94" i="1"/>
  <c r="I95" i="1"/>
  <c r="T95" i="1" s="1"/>
  <c r="O95" i="1"/>
  <c r="P95" i="1"/>
  <c r="S95" i="1"/>
  <c r="H95" i="1" s="1"/>
  <c r="V95" i="1"/>
  <c r="W95" i="1"/>
  <c r="X95" i="1"/>
  <c r="Y95" i="1"/>
  <c r="I96" i="1"/>
  <c r="T96" i="1" s="1"/>
  <c r="O96" i="1"/>
  <c r="P96" i="1"/>
  <c r="S96" i="1"/>
  <c r="H96" i="1" s="1"/>
  <c r="V96" i="1"/>
  <c r="W96" i="1"/>
  <c r="X96" i="1"/>
  <c r="Y96" i="1"/>
  <c r="I97" i="1"/>
  <c r="T97" i="1" s="1"/>
  <c r="O97" i="1"/>
  <c r="P97" i="1"/>
  <c r="S97" i="1"/>
  <c r="H97" i="1" s="1"/>
  <c r="V97" i="1"/>
  <c r="W97" i="1"/>
  <c r="X97" i="1"/>
  <c r="Y97" i="1"/>
  <c r="I98" i="1"/>
  <c r="O98" i="1"/>
  <c r="P98" i="1"/>
  <c r="S98" i="1"/>
  <c r="H98" i="1" s="1"/>
  <c r="T98" i="1"/>
  <c r="V98" i="1"/>
  <c r="W98" i="1"/>
  <c r="X98" i="1"/>
  <c r="Y98" i="1"/>
  <c r="I99" i="1"/>
  <c r="T99" i="1" s="1"/>
  <c r="O99" i="1"/>
  <c r="P99" i="1"/>
  <c r="S99" i="1"/>
  <c r="H99" i="1" s="1"/>
  <c r="V99" i="1"/>
  <c r="W99" i="1"/>
  <c r="X99" i="1"/>
  <c r="Y99" i="1"/>
  <c r="I100" i="1"/>
  <c r="T100" i="1" s="1"/>
  <c r="O100" i="1"/>
  <c r="P100" i="1"/>
  <c r="S100" i="1"/>
  <c r="H100" i="1" s="1"/>
  <c r="V100" i="1"/>
  <c r="W100" i="1"/>
  <c r="X100" i="1"/>
  <c r="Y100" i="1"/>
  <c r="I101" i="1"/>
  <c r="T101" i="1" s="1"/>
  <c r="O101" i="1"/>
  <c r="P101" i="1"/>
  <c r="S101" i="1"/>
  <c r="H101" i="1" s="1"/>
  <c r="V101" i="1"/>
  <c r="W101" i="1"/>
  <c r="X101" i="1"/>
  <c r="Y101" i="1"/>
  <c r="I102" i="1"/>
  <c r="O102" i="1"/>
  <c r="P102" i="1"/>
  <c r="S102" i="1"/>
  <c r="H102" i="1" s="1"/>
  <c r="T102" i="1"/>
  <c r="V102" i="1"/>
  <c r="W102" i="1"/>
  <c r="X102" i="1"/>
  <c r="Y102" i="1"/>
  <c r="I103" i="1"/>
  <c r="T103" i="1" s="1"/>
  <c r="O103" i="1"/>
  <c r="P103" i="1"/>
  <c r="S103" i="1"/>
  <c r="H103" i="1" s="1"/>
  <c r="V103" i="1"/>
  <c r="W103" i="1"/>
  <c r="X103" i="1"/>
  <c r="Y103" i="1"/>
  <c r="I104" i="1"/>
  <c r="T104" i="1" s="1"/>
  <c r="O104" i="1"/>
  <c r="P104" i="1"/>
  <c r="S104" i="1"/>
  <c r="H104" i="1" s="1"/>
  <c r="V104" i="1"/>
  <c r="W104" i="1"/>
  <c r="X104" i="1"/>
  <c r="Y104" i="1"/>
  <c r="I105" i="1"/>
  <c r="T105" i="1" s="1"/>
  <c r="O105" i="1"/>
  <c r="P105" i="1"/>
  <c r="S105" i="1"/>
  <c r="H105" i="1" s="1"/>
  <c r="V105" i="1"/>
  <c r="W105" i="1"/>
  <c r="X105" i="1"/>
  <c r="Y105" i="1"/>
  <c r="I106" i="1"/>
  <c r="O106" i="1"/>
  <c r="P106" i="1"/>
  <c r="S106" i="1"/>
  <c r="H106" i="1" s="1"/>
  <c r="T106" i="1"/>
  <c r="V106" i="1"/>
  <c r="W106" i="1"/>
  <c r="X106" i="1"/>
  <c r="Y106" i="1"/>
  <c r="I107" i="1"/>
  <c r="T107" i="1" s="1"/>
  <c r="O107" i="1"/>
  <c r="P107" i="1"/>
  <c r="S107" i="1"/>
  <c r="H107" i="1" s="1"/>
  <c r="V107" i="1"/>
  <c r="W107" i="1"/>
  <c r="X107" i="1"/>
  <c r="Y107" i="1"/>
  <c r="I108" i="1"/>
  <c r="T108" i="1" s="1"/>
  <c r="O108" i="1"/>
  <c r="P108" i="1"/>
  <c r="S108" i="1"/>
  <c r="H108" i="1" s="1"/>
  <c r="V108" i="1"/>
  <c r="W108" i="1"/>
  <c r="X108" i="1"/>
  <c r="Y108" i="1"/>
  <c r="I109" i="1"/>
  <c r="T109" i="1" s="1"/>
  <c r="O109" i="1"/>
  <c r="P109" i="1"/>
  <c r="S109" i="1"/>
  <c r="H109" i="1" s="1"/>
  <c r="V109" i="1"/>
  <c r="W109" i="1"/>
  <c r="X109" i="1"/>
  <c r="Y109" i="1"/>
  <c r="I110" i="1"/>
  <c r="O110" i="1"/>
  <c r="P110" i="1"/>
  <c r="S110" i="1"/>
  <c r="H110" i="1" s="1"/>
  <c r="T110" i="1"/>
  <c r="V110" i="1"/>
  <c r="W110" i="1"/>
  <c r="X110" i="1"/>
  <c r="Y110" i="1"/>
  <c r="I111" i="1"/>
  <c r="T111" i="1" s="1"/>
  <c r="O111" i="1"/>
  <c r="P111" i="1"/>
  <c r="S111" i="1"/>
  <c r="H111" i="1" s="1"/>
  <c r="V111" i="1"/>
  <c r="W111" i="1"/>
  <c r="X111" i="1"/>
  <c r="Y111" i="1"/>
  <c r="I112" i="1"/>
  <c r="T112" i="1" s="1"/>
  <c r="O112" i="1"/>
  <c r="P112" i="1"/>
  <c r="S112" i="1"/>
  <c r="H112" i="1" s="1"/>
  <c r="V112" i="1"/>
  <c r="W112" i="1"/>
  <c r="X112" i="1"/>
  <c r="Y112" i="1"/>
  <c r="I113" i="1"/>
  <c r="T113" i="1" s="1"/>
  <c r="O113" i="1"/>
  <c r="P113" i="1"/>
  <c r="S113" i="1"/>
  <c r="H113" i="1" s="1"/>
  <c r="V113" i="1"/>
  <c r="W113" i="1"/>
  <c r="X113" i="1"/>
  <c r="Y113" i="1"/>
  <c r="I114" i="1"/>
  <c r="O114" i="1"/>
  <c r="P114" i="1"/>
  <c r="S114" i="1"/>
  <c r="H114" i="1" s="1"/>
  <c r="T114" i="1"/>
  <c r="V114" i="1"/>
  <c r="W114" i="1"/>
  <c r="X114" i="1"/>
  <c r="Y114" i="1"/>
  <c r="I115" i="1"/>
  <c r="T115" i="1" s="1"/>
  <c r="O115" i="1"/>
  <c r="P115" i="1"/>
  <c r="S115" i="1"/>
  <c r="H115" i="1" s="1"/>
  <c r="V115" i="1"/>
  <c r="W115" i="1"/>
  <c r="X115" i="1"/>
  <c r="Y115" i="1"/>
  <c r="I116" i="1"/>
  <c r="O116" i="1"/>
  <c r="P116" i="1"/>
  <c r="S116" i="1"/>
  <c r="H116" i="1" s="1"/>
  <c r="T116" i="1"/>
  <c r="V116" i="1"/>
  <c r="W116" i="1"/>
  <c r="X116" i="1"/>
  <c r="Y116" i="1"/>
  <c r="I117" i="1"/>
  <c r="T117" i="1" s="1"/>
  <c r="O117" i="1"/>
  <c r="P117" i="1"/>
  <c r="S117" i="1"/>
  <c r="H117" i="1" s="1"/>
  <c r="V117" i="1"/>
  <c r="W117" i="1"/>
  <c r="X117" i="1"/>
  <c r="Y117" i="1"/>
  <c r="I84" i="1"/>
  <c r="O84" i="1"/>
  <c r="P84" i="1"/>
  <c r="S84" i="1"/>
  <c r="H84" i="1" s="1"/>
  <c r="T84" i="1"/>
  <c r="V84" i="1"/>
  <c r="W84" i="1"/>
  <c r="X84" i="1"/>
  <c r="Y84" i="1"/>
  <c r="I85" i="1"/>
  <c r="T85" i="1" s="1"/>
  <c r="O85" i="1"/>
  <c r="P85" i="1"/>
  <c r="S85" i="1"/>
  <c r="H85" i="1" s="1"/>
  <c r="V85" i="1"/>
  <c r="W85" i="1"/>
  <c r="X85" i="1"/>
  <c r="Y85" i="1"/>
  <c r="I86" i="1"/>
  <c r="T86" i="1" s="1"/>
  <c r="O86" i="1"/>
  <c r="P86" i="1"/>
  <c r="S86" i="1"/>
  <c r="H86" i="1" s="1"/>
  <c r="V86" i="1"/>
  <c r="W86" i="1"/>
  <c r="X86" i="1"/>
  <c r="Y86" i="1"/>
  <c r="I87" i="1"/>
  <c r="T87" i="1" s="1"/>
  <c r="O87" i="1"/>
  <c r="P87" i="1"/>
  <c r="S87" i="1"/>
  <c r="H87" i="1" s="1"/>
  <c r="V87" i="1"/>
  <c r="W87" i="1"/>
  <c r="X87" i="1"/>
  <c r="Y87" i="1"/>
  <c r="I88" i="1"/>
  <c r="O88" i="1"/>
  <c r="P88" i="1"/>
  <c r="S88" i="1"/>
  <c r="H88" i="1" s="1"/>
  <c r="T88" i="1"/>
  <c r="V88" i="1"/>
  <c r="W88" i="1"/>
  <c r="X88" i="1"/>
  <c r="Y88" i="1"/>
  <c r="I89" i="1"/>
  <c r="T89" i="1" s="1"/>
  <c r="O89" i="1"/>
  <c r="P89" i="1"/>
  <c r="S89" i="1"/>
  <c r="H89" i="1" s="1"/>
  <c r="V89" i="1"/>
  <c r="W89" i="1"/>
  <c r="X89" i="1"/>
  <c r="Y89" i="1"/>
  <c r="I81" i="1"/>
  <c r="T81" i="1" s="1"/>
  <c r="O81" i="1"/>
  <c r="P81" i="1"/>
  <c r="Q81" i="1" s="1"/>
  <c r="S81" i="1"/>
  <c r="H81" i="1" s="1"/>
  <c r="V81" i="1"/>
  <c r="W81" i="1"/>
  <c r="X81" i="1"/>
  <c r="Y81" i="1"/>
  <c r="I76" i="1"/>
  <c r="T76" i="1" s="1"/>
  <c r="O76" i="1"/>
  <c r="P76" i="1"/>
  <c r="S76" i="1"/>
  <c r="H76" i="1" s="1"/>
  <c r="V76" i="1"/>
  <c r="W76" i="1"/>
  <c r="X76" i="1"/>
  <c r="Y76" i="1"/>
  <c r="I77" i="1"/>
  <c r="O77" i="1"/>
  <c r="P77" i="1"/>
  <c r="S77" i="1"/>
  <c r="H77" i="1" s="1"/>
  <c r="T77" i="1"/>
  <c r="V77" i="1"/>
  <c r="W77" i="1"/>
  <c r="X77" i="1"/>
  <c r="Y77" i="1"/>
  <c r="I71" i="1"/>
  <c r="T71" i="1" s="1"/>
  <c r="O71" i="1"/>
  <c r="P71" i="1"/>
  <c r="S71" i="1"/>
  <c r="H71" i="1" s="1"/>
  <c r="V71" i="1"/>
  <c r="W71" i="1"/>
  <c r="X71" i="1"/>
  <c r="Y71" i="1"/>
  <c r="I72" i="1"/>
  <c r="T72" i="1" s="1"/>
  <c r="O72" i="1"/>
  <c r="P72" i="1"/>
  <c r="S72" i="1"/>
  <c r="H72" i="1" s="1"/>
  <c r="V72" i="1"/>
  <c r="W72" i="1"/>
  <c r="X72" i="1"/>
  <c r="Y72" i="1"/>
  <c r="I69" i="1"/>
  <c r="T69" i="1" s="1"/>
  <c r="O69" i="1"/>
  <c r="P69" i="1"/>
  <c r="S69" i="1"/>
  <c r="H69" i="1" s="1"/>
  <c r="V69" i="1"/>
  <c r="W69" i="1"/>
  <c r="X69" i="1"/>
  <c r="Y69" i="1"/>
  <c r="I66" i="1"/>
  <c r="O66" i="1"/>
  <c r="P66" i="1"/>
  <c r="S66" i="1"/>
  <c r="H66" i="1" s="1"/>
  <c r="T66" i="1"/>
  <c r="V66" i="1"/>
  <c r="W66" i="1"/>
  <c r="X66" i="1"/>
  <c r="Y66" i="1"/>
  <c r="I67" i="1"/>
  <c r="T67" i="1" s="1"/>
  <c r="O67" i="1"/>
  <c r="P67" i="1"/>
  <c r="S67" i="1"/>
  <c r="H67" i="1" s="1"/>
  <c r="V67" i="1"/>
  <c r="W67" i="1"/>
  <c r="X67" i="1"/>
  <c r="Y67" i="1"/>
  <c r="I63" i="1"/>
  <c r="O63" i="1"/>
  <c r="P63" i="1"/>
  <c r="S63" i="1"/>
  <c r="H63" i="1" s="1"/>
  <c r="T63" i="1"/>
  <c r="V63" i="1"/>
  <c r="W63" i="1"/>
  <c r="X63" i="1"/>
  <c r="Y63" i="1"/>
  <c r="I57" i="1"/>
  <c r="T57" i="1" s="1"/>
  <c r="O57" i="1"/>
  <c r="P57" i="1"/>
  <c r="S57" i="1"/>
  <c r="H57" i="1" s="1"/>
  <c r="V57" i="1"/>
  <c r="W57" i="1"/>
  <c r="X57" i="1"/>
  <c r="Y57" i="1"/>
  <c r="I54" i="1"/>
  <c r="O54" i="1"/>
  <c r="P54" i="1"/>
  <c r="S54" i="1"/>
  <c r="H54" i="1" s="1"/>
  <c r="T54" i="1"/>
  <c r="V54" i="1"/>
  <c r="W54" i="1"/>
  <c r="X54" i="1"/>
  <c r="Y54" i="1"/>
  <c r="I55" i="1"/>
  <c r="T55" i="1" s="1"/>
  <c r="O55" i="1"/>
  <c r="P55" i="1"/>
  <c r="S55" i="1"/>
  <c r="H55" i="1" s="1"/>
  <c r="V55" i="1"/>
  <c r="W55" i="1"/>
  <c r="X55" i="1"/>
  <c r="Y55" i="1"/>
  <c r="I51" i="1"/>
  <c r="T51" i="1" s="1"/>
  <c r="O51" i="1"/>
  <c r="P51" i="1"/>
  <c r="S51" i="1"/>
  <c r="H51" i="1" s="1"/>
  <c r="V51" i="1"/>
  <c r="W51" i="1"/>
  <c r="X51" i="1"/>
  <c r="Y51" i="1"/>
  <c r="I49" i="1"/>
  <c r="T49" i="1" s="1"/>
  <c r="O49" i="1"/>
  <c r="P49" i="1"/>
  <c r="S49" i="1"/>
  <c r="H49" i="1" s="1"/>
  <c r="V49" i="1"/>
  <c r="W49" i="1"/>
  <c r="X49" i="1"/>
  <c r="Y49" i="1"/>
  <c r="I42" i="1"/>
  <c r="T42" i="1" s="1"/>
  <c r="O42" i="1"/>
  <c r="P42" i="1"/>
  <c r="S42" i="1"/>
  <c r="H42" i="1" s="1"/>
  <c r="V42" i="1"/>
  <c r="W42" i="1"/>
  <c r="X42" i="1"/>
  <c r="Y42" i="1"/>
  <c r="I37" i="1"/>
  <c r="T37" i="1" s="1"/>
  <c r="O37" i="1"/>
  <c r="P37" i="1"/>
  <c r="S37" i="1"/>
  <c r="H37" i="1" s="1"/>
  <c r="V37" i="1"/>
  <c r="W37" i="1"/>
  <c r="X37" i="1"/>
  <c r="Y37" i="1"/>
  <c r="I38" i="1"/>
  <c r="T38" i="1" s="1"/>
  <c r="O38" i="1"/>
  <c r="P38" i="1"/>
  <c r="S38" i="1"/>
  <c r="H38" i="1" s="1"/>
  <c r="V38" i="1"/>
  <c r="W38" i="1"/>
  <c r="X38" i="1"/>
  <c r="Y38" i="1"/>
  <c r="I33" i="1"/>
  <c r="T33" i="1" s="1"/>
  <c r="O33" i="1"/>
  <c r="P33" i="1"/>
  <c r="S33" i="1"/>
  <c r="H33" i="1" s="1"/>
  <c r="V33" i="1"/>
  <c r="W33" i="1"/>
  <c r="X33" i="1"/>
  <c r="Y33" i="1"/>
  <c r="I29" i="1"/>
  <c r="T29" i="1" s="1"/>
  <c r="O29" i="1"/>
  <c r="P29" i="1"/>
  <c r="S29" i="1"/>
  <c r="H29" i="1" s="1"/>
  <c r="V29" i="1"/>
  <c r="W29" i="1"/>
  <c r="X29" i="1"/>
  <c r="Y29" i="1"/>
  <c r="I30" i="1"/>
  <c r="T30" i="1" s="1"/>
  <c r="O30" i="1"/>
  <c r="P30" i="1"/>
  <c r="S30" i="1"/>
  <c r="H30" i="1" s="1"/>
  <c r="V30" i="1"/>
  <c r="W30" i="1"/>
  <c r="X30" i="1"/>
  <c r="Y30" i="1"/>
  <c r="I23" i="1"/>
  <c r="T23" i="1" s="1"/>
  <c r="O23" i="1"/>
  <c r="P23" i="1"/>
  <c r="S23" i="1"/>
  <c r="H23" i="1" s="1"/>
  <c r="V23" i="1"/>
  <c r="W23" i="1"/>
  <c r="X23" i="1"/>
  <c r="Y23" i="1"/>
  <c r="I24" i="1"/>
  <c r="T24" i="1" s="1"/>
  <c r="O24" i="1"/>
  <c r="P24" i="1"/>
  <c r="S24" i="1"/>
  <c r="H24" i="1" s="1"/>
  <c r="V24" i="1"/>
  <c r="W24" i="1"/>
  <c r="X24" i="1"/>
  <c r="Y24" i="1"/>
  <c r="I18" i="1"/>
  <c r="T18" i="1" s="1"/>
  <c r="O18" i="1"/>
  <c r="P18" i="1"/>
  <c r="S18" i="1"/>
  <c r="H18" i="1" s="1"/>
  <c r="V18" i="1"/>
  <c r="W18" i="1"/>
  <c r="X18" i="1"/>
  <c r="Y18" i="1"/>
  <c r="I19" i="1"/>
  <c r="T19" i="1" s="1"/>
  <c r="O19" i="1"/>
  <c r="P19" i="1"/>
  <c r="S19" i="1"/>
  <c r="H19" i="1" s="1"/>
  <c r="V19" i="1"/>
  <c r="W19" i="1"/>
  <c r="X19" i="1"/>
  <c r="Y19" i="1"/>
  <c r="I20" i="1"/>
  <c r="T20" i="1" s="1"/>
  <c r="O20" i="1"/>
  <c r="P20" i="1"/>
  <c r="S20" i="1"/>
  <c r="H20" i="1" s="1"/>
  <c r="V20" i="1"/>
  <c r="W20" i="1"/>
  <c r="X20" i="1"/>
  <c r="Y20" i="1"/>
  <c r="I14" i="1"/>
  <c r="T14" i="1" s="1"/>
  <c r="O14" i="1"/>
  <c r="P14" i="1"/>
  <c r="S14" i="1"/>
  <c r="H14" i="1" s="1"/>
  <c r="V14" i="1"/>
  <c r="W14" i="1"/>
  <c r="X14" i="1"/>
  <c r="Y14" i="1"/>
  <c r="I9" i="1"/>
  <c r="T9" i="1" s="1"/>
  <c r="O9" i="1"/>
  <c r="P9" i="1"/>
  <c r="S9" i="1"/>
  <c r="H9" i="1" s="1"/>
  <c r="V9" i="1"/>
  <c r="W9" i="1"/>
  <c r="X9" i="1"/>
  <c r="Y9" i="1"/>
  <c r="Q76" i="1" l="1"/>
  <c r="Q86" i="1"/>
  <c r="Q108" i="1"/>
  <c r="Q93" i="1"/>
  <c r="Q18" i="1"/>
  <c r="Q30" i="1"/>
  <c r="Q38" i="1"/>
  <c r="Q88" i="1"/>
  <c r="Q85" i="1"/>
  <c r="Q137" i="1"/>
  <c r="L151" i="1"/>
  <c r="Q72" i="1"/>
  <c r="Q89" i="1"/>
  <c r="Q116" i="1"/>
  <c r="Q101" i="1"/>
  <c r="Q96" i="1"/>
  <c r="Q57" i="1"/>
  <c r="Q115" i="1"/>
  <c r="Q92" i="1"/>
  <c r="Q91" i="1"/>
  <c r="Q135" i="1"/>
  <c r="Q20" i="1"/>
  <c r="Q114" i="1"/>
  <c r="Q125" i="1"/>
  <c r="Q129" i="1"/>
  <c r="Q144" i="1"/>
  <c r="Q33" i="1"/>
  <c r="Q42" i="1"/>
  <c r="Q51" i="1"/>
  <c r="Q55" i="1"/>
  <c r="Q66" i="1"/>
  <c r="Q71" i="1"/>
  <c r="Q112" i="1"/>
  <c r="Q107" i="1"/>
  <c r="Q100" i="1"/>
  <c r="Q99" i="1"/>
  <c r="Q134" i="1"/>
  <c r="Q145" i="1"/>
  <c r="Q23" i="1"/>
  <c r="Q63" i="1"/>
  <c r="Q117" i="1"/>
  <c r="Q109" i="1"/>
  <c r="Q106" i="1"/>
  <c r="Q104" i="1"/>
  <c r="Q98" i="1"/>
  <c r="Q140" i="1"/>
  <c r="S151" i="1"/>
  <c r="Q9" i="1"/>
  <c r="Q14" i="1"/>
  <c r="Q19" i="1"/>
  <c r="Q49" i="1"/>
  <c r="Q54" i="1"/>
  <c r="Q67" i="1"/>
  <c r="Q87" i="1"/>
  <c r="Q84" i="1"/>
  <c r="Q111" i="1"/>
  <c r="Q105" i="1"/>
  <c r="Q102" i="1"/>
  <c r="Q95" i="1"/>
  <c r="Q124" i="1"/>
  <c r="Q133" i="1"/>
  <c r="Q147" i="1"/>
  <c r="I151" i="1"/>
  <c r="T151" i="1" s="1"/>
  <c r="Q24" i="1"/>
  <c r="Q29" i="1"/>
  <c r="Q37" i="1"/>
  <c r="Q69" i="1"/>
  <c r="Q77" i="1"/>
  <c r="Q113" i="1"/>
  <c r="Q110" i="1"/>
  <c r="Q103" i="1"/>
  <c r="Q97" i="1"/>
  <c r="Q94" i="1"/>
  <c r="Q132" i="1"/>
  <c r="Q138" i="1"/>
  <c r="Q146" i="1"/>
  <c r="M148" i="1"/>
  <c r="K148" i="1"/>
  <c r="J148" i="1"/>
  <c r="I4" i="1"/>
  <c r="T4" i="1" s="1"/>
  <c r="I5" i="1"/>
  <c r="T5" i="1" s="1"/>
  <c r="I6" i="1"/>
  <c r="T6" i="1" s="1"/>
  <c r="I7" i="1"/>
  <c r="T7" i="1" s="1"/>
  <c r="I8" i="1"/>
  <c r="T8" i="1" s="1"/>
  <c r="I10" i="1"/>
  <c r="I11" i="1"/>
  <c r="T11" i="1" s="1"/>
  <c r="I12" i="1"/>
  <c r="T12" i="1" s="1"/>
  <c r="I13" i="1"/>
  <c r="T13" i="1" s="1"/>
  <c r="I15" i="1"/>
  <c r="T15" i="1" s="1"/>
  <c r="I16" i="1"/>
  <c r="T16" i="1" s="1"/>
  <c r="I17" i="1"/>
  <c r="T17" i="1" s="1"/>
  <c r="I21" i="1"/>
  <c r="T21" i="1" s="1"/>
  <c r="I22" i="1"/>
  <c r="T22" i="1" s="1"/>
  <c r="I25" i="1"/>
  <c r="T25" i="1" s="1"/>
  <c r="I26" i="1"/>
  <c r="T26" i="1" s="1"/>
  <c r="I27" i="1"/>
  <c r="T27" i="1" s="1"/>
  <c r="I28" i="1"/>
  <c r="T28" i="1" s="1"/>
  <c r="I31" i="1"/>
  <c r="T31" i="1" s="1"/>
  <c r="I32" i="1"/>
  <c r="T32" i="1" s="1"/>
  <c r="I34" i="1"/>
  <c r="I35" i="1"/>
  <c r="T35" i="1" s="1"/>
  <c r="I36" i="1"/>
  <c r="I39" i="1"/>
  <c r="T39" i="1" s="1"/>
  <c r="I40" i="1"/>
  <c r="I41" i="1"/>
  <c r="T41" i="1" s="1"/>
  <c r="I43" i="1"/>
  <c r="T43" i="1" s="1"/>
  <c r="I44" i="1"/>
  <c r="T44" i="1" s="1"/>
  <c r="I45" i="1"/>
  <c r="T45" i="1" s="1"/>
  <c r="I46" i="1"/>
  <c r="T46" i="1" s="1"/>
  <c r="I47" i="1"/>
  <c r="T47" i="1" s="1"/>
  <c r="I48" i="1"/>
  <c r="T48" i="1" s="1"/>
  <c r="I50" i="1"/>
  <c r="T50" i="1" s="1"/>
  <c r="I52" i="1"/>
  <c r="T52" i="1" s="1"/>
  <c r="I53" i="1"/>
  <c r="T53" i="1" s="1"/>
  <c r="I56" i="1"/>
  <c r="T56" i="1" s="1"/>
  <c r="I58" i="1"/>
  <c r="T58" i="1" s="1"/>
  <c r="I59" i="1"/>
  <c r="T59" i="1" s="1"/>
  <c r="I60" i="1"/>
  <c r="T60" i="1" s="1"/>
  <c r="I61" i="1"/>
  <c r="T61" i="1" s="1"/>
  <c r="I62" i="1"/>
  <c r="T62" i="1" s="1"/>
  <c r="I64" i="1"/>
  <c r="T64" i="1" s="1"/>
  <c r="I65" i="1"/>
  <c r="T65" i="1" s="1"/>
  <c r="I68" i="1"/>
  <c r="T68" i="1" s="1"/>
  <c r="I70" i="1"/>
  <c r="T70" i="1" s="1"/>
  <c r="I73" i="1"/>
  <c r="T73" i="1" s="1"/>
  <c r="I74" i="1"/>
  <c r="T74" i="1" s="1"/>
  <c r="I75" i="1"/>
  <c r="T75" i="1" s="1"/>
  <c r="I78" i="1"/>
  <c r="T78" i="1" s="1"/>
  <c r="I79" i="1"/>
  <c r="T79" i="1" s="1"/>
  <c r="I80" i="1"/>
  <c r="T80" i="1" s="1"/>
  <c r="I82" i="1"/>
  <c r="T82" i="1" s="1"/>
  <c r="I83" i="1"/>
  <c r="T83" i="1" s="1"/>
  <c r="I90" i="1"/>
  <c r="T90" i="1" s="1"/>
  <c r="I118" i="1"/>
  <c r="I119" i="1"/>
  <c r="T119" i="1" s="1"/>
  <c r="I120" i="1"/>
  <c r="T120" i="1" s="1"/>
  <c r="I121" i="1"/>
  <c r="T121" i="1" s="1"/>
  <c r="I122" i="1"/>
  <c r="T122" i="1" s="1"/>
  <c r="I123" i="1"/>
  <c r="T123" i="1" s="1"/>
  <c r="I126" i="1"/>
  <c r="T126" i="1" s="1"/>
  <c r="I127" i="1"/>
  <c r="T127" i="1" s="1"/>
  <c r="I128" i="1"/>
  <c r="T128" i="1" s="1"/>
  <c r="I130" i="1"/>
  <c r="T130" i="1" s="1"/>
  <c r="I131" i="1"/>
  <c r="T131" i="1" s="1"/>
  <c r="I139" i="1"/>
  <c r="T139" i="1" s="1"/>
  <c r="I141" i="1"/>
  <c r="T141" i="1" s="1"/>
  <c r="I142" i="1"/>
  <c r="T142" i="1" s="1"/>
  <c r="I3" i="1"/>
  <c r="T3" i="1" s="1"/>
  <c r="T10" i="1"/>
  <c r="V4" i="1"/>
  <c r="W4" i="1"/>
  <c r="X4" i="1"/>
  <c r="Y4" i="1"/>
  <c r="V5" i="1"/>
  <c r="W5" i="1"/>
  <c r="X5" i="1"/>
  <c r="Y5" i="1"/>
  <c r="V6" i="1"/>
  <c r="W6" i="1"/>
  <c r="X6" i="1"/>
  <c r="Y6" i="1"/>
  <c r="V7" i="1"/>
  <c r="W7" i="1"/>
  <c r="X7" i="1"/>
  <c r="Y7" i="1"/>
  <c r="V8" i="1"/>
  <c r="W8" i="1"/>
  <c r="X8" i="1"/>
  <c r="Y8" i="1"/>
  <c r="V10" i="1"/>
  <c r="W10" i="1"/>
  <c r="X10" i="1"/>
  <c r="Y10" i="1"/>
  <c r="V11" i="1"/>
  <c r="W11" i="1"/>
  <c r="X11" i="1"/>
  <c r="Y11" i="1"/>
  <c r="V12" i="1"/>
  <c r="W12" i="1"/>
  <c r="X12" i="1"/>
  <c r="Y12" i="1"/>
  <c r="V13" i="1"/>
  <c r="W13" i="1"/>
  <c r="X13" i="1"/>
  <c r="Y13" i="1"/>
  <c r="V15" i="1"/>
  <c r="W15" i="1"/>
  <c r="X15" i="1"/>
  <c r="Y15" i="1"/>
  <c r="V16" i="1"/>
  <c r="W16" i="1"/>
  <c r="X16" i="1"/>
  <c r="Y16" i="1"/>
  <c r="V17" i="1"/>
  <c r="W17" i="1"/>
  <c r="X17" i="1"/>
  <c r="Y17" i="1"/>
  <c r="V21" i="1"/>
  <c r="W21" i="1"/>
  <c r="X21" i="1"/>
  <c r="Y21" i="1"/>
  <c r="V22" i="1"/>
  <c r="W22" i="1"/>
  <c r="X22" i="1"/>
  <c r="Y22" i="1"/>
  <c r="V25" i="1"/>
  <c r="W25" i="1"/>
  <c r="X25" i="1"/>
  <c r="Y25" i="1"/>
  <c r="V26" i="1"/>
  <c r="W26" i="1"/>
  <c r="X26" i="1"/>
  <c r="Y26" i="1"/>
  <c r="V27" i="1"/>
  <c r="W27" i="1"/>
  <c r="X27" i="1"/>
  <c r="Y27" i="1"/>
  <c r="V28" i="1"/>
  <c r="W28" i="1"/>
  <c r="X28" i="1"/>
  <c r="Y28" i="1"/>
  <c r="V31" i="1"/>
  <c r="W31" i="1"/>
  <c r="X31" i="1"/>
  <c r="Y31" i="1"/>
  <c r="V32" i="1"/>
  <c r="W32" i="1"/>
  <c r="X32" i="1"/>
  <c r="Y32" i="1"/>
  <c r="V34" i="1"/>
  <c r="W34" i="1"/>
  <c r="X34" i="1"/>
  <c r="Y34" i="1"/>
  <c r="V35" i="1"/>
  <c r="W35" i="1"/>
  <c r="X35" i="1"/>
  <c r="Y35" i="1"/>
  <c r="V36" i="1"/>
  <c r="W36" i="1"/>
  <c r="X36" i="1"/>
  <c r="Y36" i="1"/>
  <c r="V39" i="1"/>
  <c r="W39" i="1"/>
  <c r="X39" i="1"/>
  <c r="Y39" i="1"/>
  <c r="V40" i="1"/>
  <c r="W40" i="1"/>
  <c r="X40" i="1"/>
  <c r="Y40" i="1"/>
  <c r="V41" i="1"/>
  <c r="W41" i="1"/>
  <c r="X41" i="1"/>
  <c r="Y41" i="1"/>
  <c r="V43" i="1"/>
  <c r="W43" i="1"/>
  <c r="X43" i="1"/>
  <c r="Y43" i="1"/>
  <c r="V44" i="1"/>
  <c r="W44" i="1"/>
  <c r="X44" i="1"/>
  <c r="Y44" i="1"/>
  <c r="V45" i="1"/>
  <c r="W45" i="1"/>
  <c r="X45" i="1"/>
  <c r="Y45" i="1"/>
  <c r="V46" i="1"/>
  <c r="W46" i="1"/>
  <c r="X46" i="1"/>
  <c r="Y46" i="1"/>
  <c r="V47" i="1"/>
  <c r="W47" i="1"/>
  <c r="X47" i="1"/>
  <c r="Y47" i="1"/>
  <c r="V48" i="1"/>
  <c r="W48" i="1"/>
  <c r="X48" i="1"/>
  <c r="Y48" i="1"/>
  <c r="V50" i="1"/>
  <c r="W50" i="1"/>
  <c r="X50" i="1"/>
  <c r="Y50" i="1"/>
  <c r="V52" i="1"/>
  <c r="W52" i="1"/>
  <c r="X52" i="1"/>
  <c r="Y52" i="1"/>
  <c r="V53" i="1"/>
  <c r="W53" i="1"/>
  <c r="X53" i="1"/>
  <c r="Y53" i="1"/>
  <c r="V56" i="1"/>
  <c r="W56" i="1"/>
  <c r="X56" i="1"/>
  <c r="Y56" i="1"/>
  <c r="V58" i="1"/>
  <c r="W58" i="1"/>
  <c r="X58" i="1"/>
  <c r="Y58" i="1"/>
  <c r="V59" i="1"/>
  <c r="W59" i="1"/>
  <c r="X59" i="1"/>
  <c r="Y59" i="1"/>
  <c r="V60" i="1"/>
  <c r="W60" i="1"/>
  <c r="X60" i="1"/>
  <c r="Y60" i="1"/>
  <c r="V61" i="1"/>
  <c r="W61" i="1"/>
  <c r="X61" i="1"/>
  <c r="Y61" i="1"/>
  <c r="V62" i="1"/>
  <c r="W62" i="1"/>
  <c r="X62" i="1"/>
  <c r="Y62" i="1"/>
  <c r="V64" i="1"/>
  <c r="W64" i="1"/>
  <c r="X64" i="1"/>
  <c r="Y64" i="1"/>
  <c r="V65" i="1"/>
  <c r="W65" i="1"/>
  <c r="X65" i="1"/>
  <c r="Y65" i="1"/>
  <c r="V68" i="1"/>
  <c r="W68" i="1"/>
  <c r="X68" i="1"/>
  <c r="Y68" i="1"/>
  <c r="V70" i="1"/>
  <c r="W70" i="1"/>
  <c r="X70" i="1"/>
  <c r="Y70" i="1"/>
  <c r="V73" i="1"/>
  <c r="W73" i="1"/>
  <c r="X73" i="1"/>
  <c r="Y73" i="1"/>
  <c r="V74" i="1"/>
  <c r="W74" i="1"/>
  <c r="X74" i="1"/>
  <c r="Y74" i="1"/>
  <c r="V75" i="1"/>
  <c r="W75" i="1"/>
  <c r="X75" i="1"/>
  <c r="Y75" i="1"/>
  <c r="V78" i="1"/>
  <c r="W78" i="1"/>
  <c r="X78" i="1"/>
  <c r="Y78" i="1"/>
  <c r="V79" i="1"/>
  <c r="W79" i="1"/>
  <c r="X79" i="1"/>
  <c r="Y79" i="1"/>
  <c r="V80" i="1"/>
  <c r="W80" i="1"/>
  <c r="X80" i="1"/>
  <c r="Y80" i="1"/>
  <c r="V82" i="1"/>
  <c r="W82" i="1"/>
  <c r="X82" i="1"/>
  <c r="Y82" i="1"/>
  <c r="V83" i="1"/>
  <c r="W83" i="1"/>
  <c r="X83" i="1"/>
  <c r="Y83" i="1"/>
  <c r="V90" i="1"/>
  <c r="W90" i="1"/>
  <c r="X90" i="1"/>
  <c r="Y90" i="1"/>
  <c r="V118" i="1"/>
  <c r="W118" i="1"/>
  <c r="X118" i="1"/>
  <c r="Y118" i="1"/>
  <c r="V119" i="1"/>
  <c r="W119" i="1"/>
  <c r="X119" i="1"/>
  <c r="Y119" i="1"/>
  <c r="V120" i="1"/>
  <c r="W120" i="1"/>
  <c r="X120" i="1"/>
  <c r="Y120" i="1"/>
  <c r="V121" i="1"/>
  <c r="W121" i="1"/>
  <c r="X121" i="1"/>
  <c r="Y121" i="1"/>
  <c r="V122" i="1"/>
  <c r="W122" i="1"/>
  <c r="X122" i="1"/>
  <c r="Y122" i="1"/>
  <c r="V123" i="1"/>
  <c r="W123" i="1"/>
  <c r="X123" i="1"/>
  <c r="Y123" i="1"/>
  <c r="V126" i="1"/>
  <c r="W126" i="1"/>
  <c r="X126" i="1"/>
  <c r="Y126" i="1"/>
  <c r="V127" i="1"/>
  <c r="W127" i="1"/>
  <c r="X127" i="1"/>
  <c r="Y127" i="1"/>
  <c r="V128" i="1"/>
  <c r="W128" i="1"/>
  <c r="X128" i="1"/>
  <c r="Y128" i="1"/>
  <c r="V130" i="1"/>
  <c r="W130" i="1"/>
  <c r="X130" i="1"/>
  <c r="Y130" i="1"/>
  <c r="V131" i="1"/>
  <c r="W131" i="1"/>
  <c r="X131" i="1"/>
  <c r="Y131" i="1"/>
  <c r="V139" i="1"/>
  <c r="W139" i="1"/>
  <c r="X139" i="1"/>
  <c r="Y139" i="1"/>
  <c r="V141" i="1"/>
  <c r="W141" i="1"/>
  <c r="X141" i="1"/>
  <c r="Y141" i="1"/>
  <c r="V142" i="1"/>
  <c r="W142" i="1"/>
  <c r="X142" i="1"/>
  <c r="Y142" i="1"/>
  <c r="Y3" i="1"/>
  <c r="X3" i="1"/>
  <c r="W3" i="1"/>
  <c r="V3" i="1"/>
  <c r="O139" i="1"/>
  <c r="P139" i="1"/>
  <c r="S139" i="1"/>
  <c r="O123" i="1"/>
  <c r="P123" i="1"/>
  <c r="S123" i="1"/>
  <c r="O126" i="1"/>
  <c r="P126" i="1"/>
  <c r="S126" i="1"/>
  <c r="O119" i="1"/>
  <c r="P119" i="1"/>
  <c r="S119" i="1"/>
  <c r="O82" i="1"/>
  <c r="P82" i="1"/>
  <c r="S82" i="1"/>
  <c r="O83" i="1"/>
  <c r="P83" i="1"/>
  <c r="S83" i="1"/>
  <c r="O90" i="1"/>
  <c r="P90" i="1"/>
  <c r="S90" i="1"/>
  <c r="O61" i="1"/>
  <c r="P61" i="1"/>
  <c r="S61" i="1"/>
  <c r="O62" i="1"/>
  <c r="P62" i="1"/>
  <c r="S62" i="1"/>
  <c r="O64" i="1"/>
  <c r="P64" i="1"/>
  <c r="S64" i="1"/>
  <c r="O65" i="1"/>
  <c r="P65" i="1"/>
  <c r="S65" i="1"/>
  <c r="O68" i="1"/>
  <c r="P68" i="1"/>
  <c r="S68" i="1"/>
  <c r="O70" i="1"/>
  <c r="P70" i="1"/>
  <c r="S70" i="1"/>
  <c r="O52" i="1"/>
  <c r="P52" i="1"/>
  <c r="S52" i="1"/>
  <c r="O53" i="1"/>
  <c r="P53" i="1"/>
  <c r="S53" i="1"/>
  <c r="O47" i="1"/>
  <c r="P47" i="1"/>
  <c r="S47" i="1"/>
  <c r="O25" i="1"/>
  <c r="P25" i="1"/>
  <c r="S25" i="1"/>
  <c r="O26" i="1"/>
  <c r="P26" i="1"/>
  <c r="S26" i="1"/>
  <c r="O27" i="1"/>
  <c r="P27" i="1"/>
  <c r="S27" i="1"/>
  <c r="O13" i="1"/>
  <c r="P13" i="1"/>
  <c r="S13" i="1"/>
  <c r="O15" i="1"/>
  <c r="P15" i="1"/>
  <c r="S15" i="1"/>
  <c r="O10" i="1"/>
  <c r="P10" i="1"/>
  <c r="S10" i="1"/>
  <c r="T34" i="1"/>
  <c r="T36" i="1"/>
  <c r="T40" i="1"/>
  <c r="T118" i="1"/>
  <c r="S4" i="1"/>
  <c r="S5" i="1"/>
  <c r="S6" i="1"/>
  <c r="S7" i="1"/>
  <c r="S8" i="1"/>
  <c r="S11" i="1"/>
  <c r="S12" i="1"/>
  <c r="S16" i="1"/>
  <c r="S17" i="1"/>
  <c r="S21" i="1"/>
  <c r="S22" i="1"/>
  <c r="S28" i="1"/>
  <c r="S31" i="1"/>
  <c r="S32" i="1"/>
  <c r="S34" i="1"/>
  <c r="S35" i="1"/>
  <c r="S36" i="1"/>
  <c r="S39" i="1"/>
  <c r="S40" i="1"/>
  <c r="S41" i="1"/>
  <c r="S43" i="1"/>
  <c r="S44" i="1"/>
  <c r="S45" i="1"/>
  <c r="S46" i="1"/>
  <c r="S48" i="1"/>
  <c r="S50" i="1"/>
  <c r="S56" i="1"/>
  <c r="S58" i="1"/>
  <c r="S59" i="1"/>
  <c r="S60" i="1"/>
  <c r="S73" i="1"/>
  <c r="S74" i="1"/>
  <c r="S75" i="1"/>
  <c r="S78" i="1"/>
  <c r="S79" i="1"/>
  <c r="S80" i="1"/>
  <c r="S118" i="1"/>
  <c r="S120" i="1"/>
  <c r="S121" i="1"/>
  <c r="S122" i="1"/>
  <c r="S127" i="1"/>
  <c r="S128" i="1"/>
  <c r="S130" i="1"/>
  <c r="S131" i="1"/>
  <c r="S141" i="1"/>
  <c r="S142" i="1"/>
  <c r="S3" i="1"/>
  <c r="H83" i="1" l="1"/>
  <c r="H28" i="1"/>
  <c r="H139" i="1"/>
  <c r="Q25" i="1"/>
  <c r="Q26" i="1"/>
  <c r="Q52" i="1"/>
  <c r="Q64" i="1"/>
  <c r="M152" i="1"/>
  <c r="H122" i="1"/>
  <c r="H80" i="1"/>
  <c r="H74" i="1"/>
  <c r="H65" i="1"/>
  <c r="H53" i="1"/>
  <c r="H25" i="1"/>
  <c r="Q13" i="1"/>
  <c r="Q68" i="1"/>
  <c r="Q126" i="1"/>
  <c r="H44" i="1"/>
  <c r="H3" i="1"/>
  <c r="H70" i="1"/>
  <c r="H58" i="1"/>
  <c r="H40" i="1"/>
  <c r="H34" i="1"/>
  <c r="H56" i="1"/>
  <c r="H12" i="1"/>
  <c r="H45" i="1"/>
  <c r="H21" i="1"/>
  <c r="H13" i="1"/>
  <c r="M149" i="1"/>
  <c r="H121" i="1"/>
  <c r="H35" i="1"/>
  <c r="Q53" i="1"/>
  <c r="Q65" i="1"/>
  <c r="Q90" i="1"/>
  <c r="Q83" i="1"/>
  <c r="Q139" i="1"/>
  <c r="N149" i="1"/>
  <c r="N152" i="1"/>
  <c r="H130" i="1"/>
  <c r="H61" i="1"/>
  <c r="H26" i="1"/>
  <c r="J149" i="1"/>
  <c r="J152" i="1"/>
  <c r="H6" i="1"/>
  <c r="Q27" i="1"/>
  <c r="Q70" i="1"/>
  <c r="Q119" i="1"/>
  <c r="K149" i="1"/>
  <c r="K152" i="1"/>
  <c r="H64" i="1"/>
  <c r="H90" i="1"/>
  <c r="H73" i="1"/>
  <c r="H46" i="1"/>
  <c r="H41" i="1"/>
  <c r="H22" i="1"/>
  <c r="H141" i="1"/>
  <c r="H48" i="1"/>
  <c r="H118" i="1"/>
  <c r="H8" i="1"/>
  <c r="Q123" i="1"/>
  <c r="H39" i="1"/>
  <c r="H31" i="1"/>
  <c r="H10" i="1"/>
  <c r="H142" i="1"/>
  <c r="H126" i="1"/>
  <c r="H82" i="1"/>
  <c r="H78" i="1"/>
  <c r="H62" i="1"/>
  <c r="H50" i="1"/>
  <c r="H4" i="1"/>
  <c r="H15" i="1"/>
  <c r="H47" i="1"/>
  <c r="H32" i="1"/>
  <c r="H131" i="1"/>
  <c r="H127" i="1"/>
  <c r="H123" i="1"/>
  <c r="H119" i="1"/>
  <c r="H75" i="1"/>
  <c r="H59" i="1"/>
  <c r="H43" i="1"/>
  <c r="H27" i="1"/>
  <c r="H11" i="1"/>
  <c r="H7" i="1"/>
  <c r="I148" i="1"/>
  <c r="T148" i="1" s="1"/>
  <c r="H128" i="1"/>
  <c r="H120" i="1"/>
  <c r="H52" i="1"/>
  <c r="H17" i="1"/>
  <c r="H5" i="1"/>
  <c r="H79" i="1"/>
  <c r="H36" i="1"/>
  <c r="Q10" i="1"/>
  <c r="Q15" i="1"/>
  <c r="Q47" i="1"/>
  <c r="Q62" i="1"/>
  <c r="Q61" i="1"/>
  <c r="Q82" i="1"/>
  <c r="H68" i="1"/>
  <c r="H60" i="1"/>
  <c r="H16" i="1"/>
  <c r="P8" i="1"/>
  <c r="P11" i="1"/>
  <c r="P12" i="1"/>
  <c r="P16" i="1"/>
  <c r="P17" i="1"/>
  <c r="P21" i="1"/>
  <c r="P22" i="1"/>
  <c r="P28" i="1"/>
  <c r="P31" i="1"/>
  <c r="P32" i="1"/>
  <c r="P34" i="1"/>
  <c r="P35" i="1"/>
  <c r="P36" i="1"/>
  <c r="P39" i="1"/>
  <c r="P40" i="1"/>
  <c r="P41" i="1"/>
  <c r="P43" i="1"/>
  <c r="P44" i="1"/>
  <c r="P45" i="1"/>
  <c r="P46" i="1"/>
  <c r="P48" i="1"/>
  <c r="P50" i="1"/>
  <c r="P56" i="1"/>
  <c r="P58" i="1"/>
  <c r="P59" i="1"/>
  <c r="P60" i="1"/>
  <c r="P73" i="1"/>
  <c r="P74" i="1"/>
  <c r="P75" i="1"/>
  <c r="P78" i="1"/>
  <c r="P79" i="1"/>
  <c r="P80" i="1"/>
  <c r="P118" i="1"/>
  <c r="P120" i="1"/>
  <c r="P121" i="1"/>
  <c r="P122" i="1"/>
  <c r="P127" i="1"/>
  <c r="P128" i="1"/>
  <c r="P130" i="1"/>
  <c r="P131" i="1"/>
  <c r="P141" i="1"/>
  <c r="P142" i="1"/>
  <c r="P4" i="1"/>
  <c r="P5" i="1"/>
  <c r="P6" i="1"/>
  <c r="P7" i="1"/>
  <c r="P3" i="1"/>
  <c r="O8" i="1"/>
  <c r="O11" i="1"/>
  <c r="O12" i="1"/>
  <c r="O16" i="1"/>
  <c r="O17" i="1"/>
  <c r="O21" i="1"/>
  <c r="O22" i="1"/>
  <c r="O28" i="1"/>
  <c r="O31" i="1"/>
  <c r="O32" i="1"/>
  <c r="O34" i="1"/>
  <c r="O35" i="1"/>
  <c r="O36" i="1"/>
  <c r="O39" i="1"/>
  <c r="O40" i="1"/>
  <c r="O41" i="1"/>
  <c r="O43" i="1"/>
  <c r="O44" i="1"/>
  <c r="O45" i="1"/>
  <c r="O46" i="1"/>
  <c r="O48" i="1"/>
  <c r="O50" i="1"/>
  <c r="O56" i="1"/>
  <c r="O58" i="1"/>
  <c r="O59" i="1"/>
  <c r="O60" i="1"/>
  <c r="O73" i="1"/>
  <c r="O74" i="1"/>
  <c r="O75" i="1"/>
  <c r="O78" i="1"/>
  <c r="O79" i="1"/>
  <c r="O80" i="1"/>
  <c r="O118" i="1"/>
  <c r="O120" i="1"/>
  <c r="O121" i="1"/>
  <c r="O122" i="1"/>
  <c r="O127" i="1"/>
  <c r="O128" i="1"/>
  <c r="O130" i="1"/>
  <c r="O131" i="1"/>
  <c r="O141" i="1"/>
  <c r="O142" i="1"/>
  <c r="O4" i="1"/>
  <c r="O5" i="1"/>
  <c r="O6" i="1"/>
  <c r="O7" i="1"/>
  <c r="O3" i="1"/>
  <c r="N148" i="1"/>
  <c r="L148" i="1" s="1"/>
  <c r="L152" i="1" l="1"/>
  <c r="I149" i="1"/>
  <c r="T149" i="1" s="1"/>
  <c r="S149" i="1"/>
  <c r="L149" i="1"/>
  <c r="Q131" i="1"/>
  <c r="Q80" i="1"/>
  <c r="Q58" i="1"/>
  <c r="Q41" i="1"/>
  <c r="Q7" i="1"/>
  <c r="Q142" i="1"/>
  <c r="Q128" i="1"/>
  <c r="Q120" i="1"/>
  <c r="Q78" i="1"/>
  <c r="Q60" i="1"/>
  <c r="Q50" i="1"/>
  <c r="Q44" i="1"/>
  <c r="Q39" i="1"/>
  <c r="Q32" i="1"/>
  <c r="Q21" i="1"/>
  <c r="Q11" i="1"/>
  <c r="S152" i="1"/>
  <c r="I152" i="1"/>
  <c r="T152" i="1" s="1"/>
  <c r="Q5" i="1"/>
  <c r="Q122" i="1"/>
  <c r="Q74" i="1"/>
  <c r="Q46" i="1"/>
  <c r="Q35" i="1"/>
  <c r="Q28" i="1"/>
  <c r="Q16" i="1"/>
  <c r="Q6" i="1"/>
  <c r="Q141" i="1"/>
  <c r="Q127" i="1"/>
  <c r="Q118" i="1"/>
  <c r="Q75" i="1"/>
  <c r="Q59" i="1"/>
  <c r="Q48" i="1"/>
  <c r="Q43" i="1"/>
  <c r="Q36" i="1"/>
  <c r="Q31" i="1"/>
  <c r="Q17" i="1"/>
  <c r="Q8" i="1"/>
  <c r="Q3" i="1"/>
  <c r="Q4" i="1"/>
  <c r="Q130" i="1"/>
  <c r="Q121" i="1"/>
  <c r="Q79" i="1"/>
  <c r="Q73" i="1"/>
  <c r="Q56" i="1"/>
  <c r="Q45" i="1"/>
  <c r="Q40" i="1"/>
  <c r="Q34" i="1"/>
  <c r="Q22" i="1"/>
  <c r="Q12" i="1"/>
  <c r="S148" i="1"/>
  <c r="H148" i="1" s="1"/>
</calcChain>
</file>

<file path=xl/sharedStrings.xml><?xml version="1.0" encoding="utf-8"?>
<sst xmlns="http://schemas.openxmlformats.org/spreadsheetml/2006/main" count="462" uniqueCount="61">
  <si>
    <t>A and B (%)</t>
  </si>
  <si>
    <t>Energy</t>
  </si>
  <si>
    <t>Social Engagement\Paid employment</t>
  </si>
  <si>
    <t>Leeds FG - Phase 1 (secondary coding)</t>
  </si>
  <si>
    <t>A and Not B (%)</t>
  </si>
  <si>
    <t>Domestic Practices\Laundry\Washing Clothes</t>
  </si>
  <si>
    <t>Domestic Practices\Laundry\Drying clothes\Other forms of drying</t>
  </si>
  <si>
    <t>Source Folder</t>
  </si>
  <si>
    <t>Not A and Not B (%)</t>
  </si>
  <si>
    <t>Energy\Cost of Electricity</t>
  </si>
  <si>
    <t>Source</t>
  </si>
  <si>
    <t>Domestic Practices\Laundry\Drying clothes\Tumble dryer</t>
  </si>
  <si>
    <t>Agreement (%)</t>
  </si>
  <si>
    <t>B and Not A (%)</t>
  </si>
  <si>
    <t>Internals</t>
  </si>
  <si>
    <t>Domestic Practices</t>
  </si>
  <si>
    <t>Sheffield 1 (secondary coding)</t>
  </si>
  <si>
    <t>Energy\Cost of Gas</t>
  </si>
  <si>
    <t>Energy\Heating\Fixing and Maintenance</t>
  </si>
  <si>
    <t>Food\Travel for food purchases</t>
  </si>
  <si>
    <t>Bristol FG - Phase 1 (secondary coding)</t>
  </si>
  <si>
    <t>Kappa</t>
  </si>
  <si>
    <t>Food\Cost of food</t>
  </si>
  <si>
    <t>Domestic Practices\Social Image</t>
  </si>
  <si>
    <t>Domestic Practices\Social Image\Differences with guests</t>
  </si>
  <si>
    <t>Domestic Practices\Laundry</t>
  </si>
  <si>
    <t>Food</t>
  </si>
  <si>
    <t>Disagreement (%)</t>
  </si>
  <si>
    <t>Social Engagement\Family</t>
  </si>
  <si>
    <t>Social Engagement\Community Centres</t>
  </si>
  <si>
    <t>Social Engagement\Interest groups</t>
  </si>
  <si>
    <t>Energy\Heating\Efficiency improvements</t>
  </si>
  <si>
    <t>Food\Quality of food</t>
  </si>
  <si>
    <t>Social Engagement\Neighbours-Friends</t>
  </si>
  <si>
    <t>Social Engagement</t>
  </si>
  <si>
    <t>Energy\Heating\Heating control</t>
  </si>
  <si>
    <t>Node</t>
  </si>
  <si>
    <t/>
  </si>
  <si>
    <t>London - Islington FG (secondary coding)</t>
  </si>
  <si>
    <t>Newcastle FG (secondary coding)</t>
  </si>
  <si>
    <t>Food\Value of food</t>
  </si>
  <si>
    <t>Energy\Switching</t>
  </si>
  <si>
    <t>Energy\Heating</t>
  </si>
  <si>
    <t>Energy\Heating\Supplementary sources of warmth</t>
  </si>
  <si>
    <t>Domestic Practices\Laundry\Drying clothes</t>
  </si>
  <si>
    <t>Energy\Perceived Difficulties</t>
  </si>
  <si>
    <t>Coded by Rob?</t>
  </si>
  <si>
    <t>Coded by Pete?</t>
  </si>
  <si>
    <r>
      <rPr>
        <sz val="8"/>
        <color indexed="72"/>
        <rFont val="Symbol"/>
        <family val="1"/>
        <charset val="2"/>
      </rPr>
      <t>S</t>
    </r>
    <r>
      <rPr>
        <sz val="8"/>
        <color indexed="72"/>
        <rFont val="Microsoft Sans Serif"/>
        <family val="2"/>
      </rPr>
      <t>EF</t>
    </r>
  </si>
  <si>
    <t>TA</t>
  </si>
  <si>
    <t>TU</t>
  </si>
  <si>
    <t>Weighted A and B (%)</t>
  </si>
  <si>
    <t>Weighted Not A and Not B (%)</t>
  </si>
  <si>
    <t>Weighted A and Not B (%)</t>
  </si>
  <si>
    <t>Weighted B and Not A (%)</t>
  </si>
  <si>
    <t>Source Size (seconds)</t>
  </si>
  <si>
    <t>Average</t>
  </si>
  <si>
    <t>Weighted Average</t>
  </si>
  <si>
    <t>Use for Kappa?</t>
  </si>
  <si>
    <t>Coded Average</t>
  </si>
  <si>
    <t>Coded weighted 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</si>
</sst>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71" formatCode="0.000"/>
  </numFmts>
  <fonts count="7" x14ac:knownFonts="1">
    <font>
      <sz val="10"/>
      <color rgb="FF000000"/>
      <name val="Arial"/>
      <family val="2"/>
    </font>
    <font>
      <sz val="8"/>
      <color indexed="9"/>
      <name val="Microsoft Sans Serif"/>
      <family val="2"/>
    </font>
    <font>
      <b/>
      <sz val="8"/>
      <color indexed="9"/>
      <name val="Microsoft Sans Serif"/>
      <family val="2"/>
    </font>
    <font>
      <sz val="8"/>
      <color indexed="64"/>
      <name val="Microsoft Sans Serif"/>
      <family val="2"/>
    </font>
    <font>
      <sz val="8"/>
      <color indexed="72"/>
      <name val="Microsoft Sans Serif"/>
      <family val="2"/>
    </font>
    <font>
      <sz val="8"/>
      <color indexed="72"/>
      <name val="Symbol"/>
      <family val="1"/>
      <charset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7EE298"/>
        <bgColor indexed="11"/>
      </patternFill>
    </fill>
    <fill>
      <patternFill patternType="solid">
        <fgColor rgb="FFAFEFC5"/>
        <bgColor indexed="11"/>
      </patternFill>
    </fill>
    <fill>
      <patternFill patternType="solid">
        <fgColor rgb="FFD97D80"/>
        <bgColor indexed="11"/>
      </patternFill>
    </fill>
    <fill>
      <patternFill patternType="solid">
        <fgColor rgb="FFFBAAB0"/>
        <bgColor indexed="11"/>
      </patternFill>
    </fill>
    <fill>
      <patternFill patternType="solid">
        <fgColor theme="0" tint="-0.14999847407452621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4"/>
      </patternFill>
    </fill>
  </fills>
  <borders count="3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 style="thin">
        <color auto="1"/>
      </right>
      <top style="medium">
        <color theme="3" tint="0.39997558519241921"/>
      </top>
      <bottom style="thin">
        <color auto="1"/>
      </bottom>
      <diagonal/>
    </border>
    <border>
      <left style="thin">
        <color auto="1"/>
      </left>
      <right style="medium">
        <color theme="3" tint="0.39997558519241921"/>
      </right>
      <top style="medium">
        <color theme="3" tint="0.39997558519241921"/>
      </top>
      <bottom style="thin">
        <color auto="1"/>
      </bottom>
      <diagonal/>
    </border>
    <border>
      <left style="medium">
        <color theme="3" tint="0.39997558519241921"/>
      </left>
      <right style="thin">
        <color indexed="10"/>
      </right>
      <top/>
      <bottom style="thin">
        <color indexed="10"/>
      </bottom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theme="3" tint="0.39997558519241921"/>
      </left>
      <right style="thin">
        <color indexed="10"/>
      </right>
      <top style="thin">
        <color indexed="10"/>
      </top>
      <bottom style="medium">
        <color theme="3" tint="0.3999755851924192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medium">
        <color theme="3" tint="0.39994506668294322"/>
      </left>
      <right style="thin">
        <color auto="1"/>
      </right>
      <top style="medium">
        <color theme="3" tint="0.39997558519241921"/>
      </top>
      <bottom style="thin">
        <color auto="1"/>
      </bottom>
      <diagonal/>
    </border>
    <border>
      <left style="medium">
        <color theme="3" tint="0.39994506668294322"/>
      </left>
      <right/>
      <top/>
      <bottom/>
      <diagonal/>
    </border>
    <border>
      <left style="medium">
        <color theme="3" tint="0.39994506668294322"/>
      </left>
      <right/>
      <top/>
      <bottom style="medium">
        <color theme="3" tint="0.39997558519241921"/>
      </bottom>
      <diagonal/>
    </border>
    <border>
      <left/>
      <right style="medium">
        <color theme="3" tint="0.39994506668294322"/>
      </right>
      <top/>
      <bottom/>
      <diagonal/>
    </border>
    <border>
      <left/>
      <right style="medium">
        <color theme="3" tint="0.39994506668294322"/>
      </right>
      <top/>
      <bottom style="medium">
        <color theme="3" tint="0.39991454817346722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theme="3" tint="0.39997558519241921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 style="thin">
        <color auto="1"/>
      </right>
      <top style="medium">
        <color theme="3" tint="0.39997558519241921"/>
      </top>
      <bottom/>
      <diagonal/>
    </border>
    <border>
      <left style="thin">
        <color auto="1"/>
      </left>
      <right style="thin">
        <color auto="1"/>
      </right>
      <top style="medium">
        <color theme="3" tint="0.39997558519241921"/>
      </top>
      <bottom/>
      <diagonal/>
    </border>
    <border>
      <left style="thin">
        <color auto="1"/>
      </left>
      <right/>
      <top style="medium">
        <color theme="3" tint="0.39997558519241921"/>
      </top>
      <bottom/>
      <diagonal/>
    </border>
    <border>
      <left/>
      <right style="thin">
        <color auto="1"/>
      </right>
      <top style="medium">
        <color theme="3" tint="0.39997558519241921"/>
      </top>
      <bottom/>
      <diagonal/>
    </border>
    <border>
      <left style="thin">
        <color auto="1"/>
      </left>
      <right style="medium">
        <color theme="3" tint="0.39994506668294322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 style="thin">
        <color indexed="10"/>
      </right>
      <top style="medium">
        <color theme="3" tint="0.3999755851924192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theme="3" tint="0.39997558519241921"/>
      </top>
      <bottom style="thin">
        <color indexed="10"/>
      </bottom>
      <diagonal/>
    </border>
    <border>
      <left style="thin">
        <color indexed="10"/>
      </left>
      <right/>
      <top style="medium">
        <color theme="3" tint="0.39997558519241921"/>
      </top>
      <bottom style="thin">
        <color indexed="10"/>
      </bottom>
      <diagonal/>
    </border>
    <border>
      <left/>
      <right style="thin">
        <color indexed="10"/>
      </right>
      <top style="medium">
        <color theme="3" tint="0.39997558519241921"/>
      </top>
      <bottom style="thin">
        <color indexed="1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0" xfId="0" applyBorder="1"/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0" fillId="0" borderId="10" xfId="0" applyBorder="1"/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8" borderId="12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16" xfId="0" applyFill="1" applyBorder="1"/>
    <xf numFmtId="0" fontId="6" fillId="0" borderId="17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0" fillId="0" borderId="28" xfId="0" applyBorder="1"/>
    <xf numFmtId="0" fontId="1" fillId="6" borderId="30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"/>
    </xf>
    <xf numFmtId="0" fontId="3" fillId="0" borderId="35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0" fillId="0" borderId="29" xfId="0" applyBorder="1"/>
    <xf numFmtId="0" fontId="0" fillId="0" borderId="18" xfId="0" applyBorder="1"/>
    <xf numFmtId="0" fontId="0" fillId="0" borderId="19" xfId="0" applyFill="1" applyBorder="1"/>
    <xf numFmtId="0" fontId="0" fillId="0" borderId="6" xfId="0" applyFill="1" applyBorder="1"/>
    <xf numFmtId="0" fontId="0" fillId="0" borderId="11" xfId="0" applyFill="1" applyBorder="1"/>
    <xf numFmtId="164" fontId="0" fillId="0" borderId="29" xfId="0" applyNumberFormat="1" applyBorder="1"/>
    <xf numFmtId="171" fontId="0" fillId="0" borderId="29" xfId="0" applyNumberFormat="1" applyBorder="1"/>
    <xf numFmtId="171" fontId="6" fillId="0" borderId="28" xfId="0" applyNumberFormat="1" applyFont="1" applyBorder="1"/>
    <xf numFmtId="171" fontId="0" fillId="0" borderId="0" xfId="0" applyNumberFormat="1"/>
    <xf numFmtId="171" fontId="6" fillId="0" borderId="29" xfId="0" applyNumberFormat="1" applyFont="1" applyBorder="1"/>
    <xf numFmtId="171" fontId="6" fillId="0" borderId="18" xfId="0" applyNumberFormat="1" applyFont="1" applyBorder="1" applyAlignment="1">
      <alignment horizontal="center"/>
    </xf>
    <xf numFmtId="171" fontId="6" fillId="0" borderId="19" xfId="0" applyNumberFormat="1" applyFont="1" applyBorder="1" applyAlignment="1">
      <alignment horizontal="center"/>
    </xf>
    <xf numFmtId="171" fontId="6" fillId="0" borderId="10" xfId="0" applyNumberFormat="1" applyFont="1" applyBorder="1" applyAlignment="1">
      <alignment horizontal="center"/>
    </xf>
    <xf numFmtId="171" fontId="6" fillId="0" borderId="11" xfId="0" applyNumberFormat="1" applyFont="1" applyBorder="1" applyAlignment="1">
      <alignment horizontal="center"/>
    </xf>
    <xf numFmtId="171" fontId="0" fillId="0" borderId="17" xfId="0" applyNumberFormat="1" applyBorder="1"/>
    <xf numFmtId="171" fontId="0" fillId="0" borderId="18" xfId="0" applyNumberFormat="1" applyBorder="1"/>
    <xf numFmtId="171" fontId="0" fillId="0" borderId="19" xfId="0" applyNumberFormat="1" applyBorder="1"/>
    <xf numFmtId="171" fontId="0" fillId="0" borderId="20" xfId="0" applyNumberFormat="1" applyBorder="1"/>
    <xf numFmtId="171" fontId="0" fillId="0" borderId="10" xfId="0" applyNumberFormat="1" applyBorder="1"/>
    <xf numFmtId="171" fontId="0" fillId="0" borderId="11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71" fontId="0" fillId="0" borderId="13" xfId="0" applyNumberFormat="1" applyBorder="1"/>
    <xf numFmtId="171" fontId="0" fillId="0" borderId="0" xfId="0" applyNumberFormat="1" applyBorder="1"/>
    <xf numFmtId="171" fontId="0" fillId="0" borderId="6" xfId="0" applyNumberFormat="1" applyBorder="1"/>
    <xf numFmtId="171" fontId="0" fillId="0" borderId="14" xfId="0" applyNumberFormat="1" applyBorder="1"/>
    <xf numFmtId="164" fontId="3" fillId="2" borderId="38" xfId="0" applyNumberFormat="1" applyFont="1" applyFill="1" applyBorder="1" applyAlignment="1">
      <alignment horizontal="right" vertical="top"/>
    </xf>
    <xf numFmtId="164" fontId="3" fillId="3" borderId="36" xfId="0" applyNumberFormat="1" applyFont="1" applyFill="1" applyBorder="1" applyAlignment="1">
      <alignment horizontal="right" vertical="top"/>
    </xf>
    <xf numFmtId="164" fontId="3" fillId="4" borderId="36" xfId="0" applyNumberFormat="1" applyFont="1" applyFill="1" applyBorder="1" applyAlignment="1">
      <alignment horizontal="right" vertical="top"/>
    </xf>
    <xf numFmtId="164" fontId="3" fillId="5" borderId="36" xfId="0" applyNumberFormat="1" applyFont="1" applyFill="1" applyBorder="1" applyAlignment="1">
      <alignment horizontal="right" vertical="top"/>
    </xf>
    <xf numFmtId="164" fontId="3" fillId="2" borderId="25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164" fontId="3" fillId="5" borderId="1" xfId="0" applyNumberFormat="1" applyFont="1" applyFill="1" applyBorder="1" applyAlignment="1">
      <alignment horizontal="right" vertical="top"/>
    </xf>
    <xf numFmtId="164" fontId="3" fillId="2" borderId="26" xfId="0" applyNumberFormat="1" applyFont="1" applyFill="1" applyBorder="1" applyAlignment="1">
      <alignment horizontal="right" vertical="top"/>
    </xf>
    <xf numFmtId="164" fontId="3" fillId="3" borderId="9" xfId="0" applyNumberFormat="1" applyFont="1" applyFill="1" applyBorder="1" applyAlignment="1">
      <alignment horizontal="right" vertical="top"/>
    </xf>
    <xf numFmtId="164" fontId="3" fillId="4" borderId="9" xfId="0" applyNumberFormat="1" applyFont="1" applyFill="1" applyBorder="1" applyAlignment="1">
      <alignment horizontal="right" vertical="top"/>
    </xf>
    <xf numFmtId="164" fontId="3" fillId="5" borderId="9" xfId="0" applyNumberFormat="1" applyFont="1" applyFill="1" applyBorder="1" applyAlignment="1">
      <alignment horizontal="right" vertical="top"/>
    </xf>
    <xf numFmtId="164" fontId="3" fillId="2" borderId="24" xfId="0" applyNumberFormat="1" applyFont="1" applyFill="1" applyBorder="1" applyAlignment="1">
      <alignment horizontal="right" vertical="top"/>
    </xf>
    <xf numFmtId="164" fontId="3" fillId="3" borderId="2" xfId="0" applyNumberFormat="1" applyFont="1" applyFill="1" applyBorder="1" applyAlignment="1">
      <alignment horizontal="right" vertical="top"/>
    </xf>
    <xf numFmtId="164" fontId="3" fillId="4" borderId="2" xfId="0" applyNumberFormat="1" applyFont="1" applyFill="1" applyBorder="1" applyAlignment="1">
      <alignment horizontal="right" vertical="top"/>
    </xf>
    <xf numFmtId="164" fontId="3" fillId="5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000000"/>
      <rgbColor rgb="00E3E3E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100"/>
      <color rgb="FFC6EFCE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2</xdr:row>
      <xdr:rowOff>0</xdr:rowOff>
    </xdr:from>
    <xdr:to>
      <xdr:col>1</xdr:col>
      <xdr:colOff>175895</xdr:colOff>
      <xdr:row>3</xdr:row>
      <xdr:rowOff>0</xdr:rowOff>
    </xdr:to>
    <xdr:pic>
      <xdr:nvPicPr>
        <xdr:cNvPr id="2" name="Image 1" descr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905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2</xdr:row>
      <xdr:rowOff>0</xdr:rowOff>
    </xdr:from>
    <xdr:to>
      <xdr:col>3</xdr:col>
      <xdr:colOff>175895</xdr:colOff>
      <xdr:row>3</xdr:row>
      <xdr:rowOff>0</xdr:rowOff>
    </xdr:to>
    <xdr:pic>
      <xdr:nvPicPr>
        <xdr:cNvPr id="3" name="Image 2" descr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905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3</xdr:row>
      <xdr:rowOff>0</xdr:rowOff>
    </xdr:from>
    <xdr:to>
      <xdr:col>1</xdr:col>
      <xdr:colOff>175895</xdr:colOff>
      <xdr:row>4</xdr:row>
      <xdr:rowOff>0</xdr:rowOff>
    </xdr:to>
    <xdr:pic>
      <xdr:nvPicPr>
        <xdr:cNvPr id="4" name="Image 3" descr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3524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3</xdr:row>
      <xdr:rowOff>0</xdr:rowOff>
    </xdr:from>
    <xdr:to>
      <xdr:col>3</xdr:col>
      <xdr:colOff>175895</xdr:colOff>
      <xdr:row>4</xdr:row>
      <xdr:rowOff>0</xdr:rowOff>
    </xdr:to>
    <xdr:pic>
      <xdr:nvPicPr>
        <xdr:cNvPr id="5" name="Image 4" descr="Imag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3524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4</xdr:row>
      <xdr:rowOff>0</xdr:rowOff>
    </xdr:from>
    <xdr:to>
      <xdr:col>1</xdr:col>
      <xdr:colOff>175895</xdr:colOff>
      <xdr:row>5</xdr:row>
      <xdr:rowOff>0</xdr:rowOff>
    </xdr:to>
    <xdr:pic>
      <xdr:nvPicPr>
        <xdr:cNvPr id="6" name="Image 5" descr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5143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4</xdr:row>
      <xdr:rowOff>0</xdr:rowOff>
    </xdr:from>
    <xdr:to>
      <xdr:col>3</xdr:col>
      <xdr:colOff>175895</xdr:colOff>
      <xdr:row>5</xdr:row>
      <xdr:rowOff>0</xdr:rowOff>
    </xdr:to>
    <xdr:pic>
      <xdr:nvPicPr>
        <xdr:cNvPr id="7" name="Image 6" descr="Imag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5143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5</xdr:row>
      <xdr:rowOff>0</xdr:rowOff>
    </xdr:from>
    <xdr:to>
      <xdr:col>1</xdr:col>
      <xdr:colOff>175895</xdr:colOff>
      <xdr:row>6</xdr:row>
      <xdr:rowOff>0</xdr:rowOff>
    </xdr:to>
    <xdr:pic>
      <xdr:nvPicPr>
        <xdr:cNvPr id="8" name="Image 7" descr="Imag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6762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5</xdr:row>
      <xdr:rowOff>0</xdr:rowOff>
    </xdr:from>
    <xdr:to>
      <xdr:col>3</xdr:col>
      <xdr:colOff>175895</xdr:colOff>
      <xdr:row>6</xdr:row>
      <xdr:rowOff>0</xdr:rowOff>
    </xdr:to>
    <xdr:pic>
      <xdr:nvPicPr>
        <xdr:cNvPr id="9" name="Image 8" descr="Imag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6762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6</xdr:row>
      <xdr:rowOff>0</xdr:rowOff>
    </xdr:from>
    <xdr:to>
      <xdr:col>1</xdr:col>
      <xdr:colOff>175895</xdr:colOff>
      <xdr:row>7</xdr:row>
      <xdr:rowOff>0</xdr:rowOff>
    </xdr:to>
    <xdr:pic>
      <xdr:nvPicPr>
        <xdr:cNvPr id="10" name="Image 9" descr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8382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6</xdr:row>
      <xdr:rowOff>0</xdr:rowOff>
    </xdr:from>
    <xdr:to>
      <xdr:col>3</xdr:col>
      <xdr:colOff>175895</xdr:colOff>
      <xdr:row>7</xdr:row>
      <xdr:rowOff>0</xdr:rowOff>
    </xdr:to>
    <xdr:pic>
      <xdr:nvPicPr>
        <xdr:cNvPr id="11" name="Image 10" descr="Imag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8382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7</xdr:row>
      <xdr:rowOff>0</xdr:rowOff>
    </xdr:from>
    <xdr:to>
      <xdr:col>1</xdr:col>
      <xdr:colOff>175895</xdr:colOff>
      <xdr:row>8</xdr:row>
      <xdr:rowOff>0</xdr:rowOff>
    </xdr:to>
    <xdr:pic>
      <xdr:nvPicPr>
        <xdr:cNvPr id="14" name="Image 13" descr="Imag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1620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7</xdr:row>
      <xdr:rowOff>0</xdr:rowOff>
    </xdr:from>
    <xdr:to>
      <xdr:col>3</xdr:col>
      <xdr:colOff>175895</xdr:colOff>
      <xdr:row>8</xdr:row>
      <xdr:rowOff>0</xdr:rowOff>
    </xdr:to>
    <xdr:pic>
      <xdr:nvPicPr>
        <xdr:cNvPr id="15" name="Image 14" descr="Image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1620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8</xdr:row>
      <xdr:rowOff>0</xdr:rowOff>
    </xdr:from>
    <xdr:to>
      <xdr:col>1</xdr:col>
      <xdr:colOff>175895</xdr:colOff>
      <xdr:row>9</xdr:row>
      <xdr:rowOff>0</xdr:rowOff>
    </xdr:to>
    <xdr:pic>
      <xdr:nvPicPr>
        <xdr:cNvPr id="16" name="Image 15" descr="Imag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3239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8</xdr:row>
      <xdr:rowOff>0</xdr:rowOff>
    </xdr:from>
    <xdr:to>
      <xdr:col>3</xdr:col>
      <xdr:colOff>175895</xdr:colOff>
      <xdr:row>9</xdr:row>
      <xdr:rowOff>0</xdr:rowOff>
    </xdr:to>
    <xdr:pic>
      <xdr:nvPicPr>
        <xdr:cNvPr id="17" name="Image 16" descr="Image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3239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9</xdr:row>
      <xdr:rowOff>0</xdr:rowOff>
    </xdr:from>
    <xdr:to>
      <xdr:col>1</xdr:col>
      <xdr:colOff>175895</xdr:colOff>
      <xdr:row>10</xdr:row>
      <xdr:rowOff>0</xdr:rowOff>
    </xdr:to>
    <xdr:pic>
      <xdr:nvPicPr>
        <xdr:cNvPr id="18" name="Image 17" descr="Imag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4859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9</xdr:row>
      <xdr:rowOff>0</xdr:rowOff>
    </xdr:from>
    <xdr:to>
      <xdr:col>3</xdr:col>
      <xdr:colOff>175895</xdr:colOff>
      <xdr:row>10</xdr:row>
      <xdr:rowOff>0</xdr:rowOff>
    </xdr:to>
    <xdr:pic>
      <xdr:nvPicPr>
        <xdr:cNvPr id="19" name="Image 18" descr="Image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4859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10</xdr:row>
      <xdr:rowOff>0</xdr:rowOff>
    </xdr:from>
    <xdr:to>
      <xdr:col>1</xdr:col>
      <xdr:colOff>175895</xdr:colOff>
      <xdr:row>11</xdr:row>
      <xdr:rowOff>0</xdr:rowOff>
    </xdr:to>
    <xdr:pic>
      <xdr:nvPicPr>
        <xdr:cNvPr id="20" name="Image 19" descr="Image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6478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10</xdr:row>
      <xdr:rowOff>0</xdr:rowOff>
    </xdr:from>
    <xdr:to>
      <xdr:col>3</xdr:col>
      <xdr:colOff>175895</xdr:colOff>
      <xdr:row>11</xdr:row>
      <xdr:rowOff>0</xdr:rowOff>
    </xdr:to>
    <xdr:pic>
      <xdr:nvPicPr>
        <xdr:cNvPr id="21" name="Image 20" descr="Image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6478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11</xdr:row>
      <xdr:rowOff>0</xdr:rowOff>
    </xdr:from>
    <xdr:to>
      <xdr:col>1</xdr:col>
      <xdr:colOff>175895</xdr:colOff>
      <xdr:row>12</xdr:row>
      <xdr:rowOff>0</xdr:rowOff>
    </xdr:to>
    <xdr:pic>
      <xdr:nvPicPr>
        <xdr:cNvPr id="22" name="Image 21" descr="Image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8097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11</xdr:row>
      <xdr:rowOff>0</xdr:rowOff>
    </xdr:from>
    <xdr:to>
      <xdr:col>3</xdr:col>
      <xdr:colOff>175895</xdr:colOff>
      <xdr:row>12</xdr:row>
      <xdr:rowOff>0</xdr:rowOff>
    </xdr:to>
    <xdr:pic>
      <xdr:nvPicPr>
        <xdr:cNvPr id="23" name="Image 22" descr="Image 2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8097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12</xdr:row>
      <xdr:rowOff>0</xdr:rowOff>
    </xdr:from>
    <xdr:to>
      <xdr:col>1</xdr:col>
      <xdr:colOff>175895</xdr:colOff>
      <xdr:row>13</xdr:row>
      <xdr:rowOff>0</xdr:rowOff>
    </xdr:to>
    <xdr:pic>
      <xdr:nvPicPr>
        <xdr:cNvPr id="26" name="Image 25" descr="Image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1336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12</xdr:row>
      <xdr:rowOff>0</xdr:rowOff>
    </xdr:from>
    <xdr:to>
      <xdr:col>3</xdr:col>
      <xdr:colOff>175895</xdr:colOff>
      <xdr:row>13</xdr:row>
      <xdr:rowOff>0</xdr:rowOff>
    </xdr:to>
    <xdr:pic>
      <xdr:nvPicPr>
        <xdr:cNvPr id="27" name="Image 26" descr="Image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21336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13</xdr:row>
      <xdr:rowOff>0</xdr:rowOff>
    </xdr:from>
    <xdr:to>
      <xdr:col>1</xdr:col>
      <xdr:colOff>175895</xdr:colOff>
      <xdr:row>14</xdr:row>
      <xdr:rowOff>0</xdr:rowOff>
    </xdr:to>
    <xdr:pic>
      <xdr:nvPicPr>
        <xdr:cNvPr id="28" name="Image 27" descr="Image 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2955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13</xdr:row>
      <xdr:rowOff>0</xdr:rowOff>
    </xdr:from>
    <xdr:to>
      <xdr:col>3</xdr:col>
      <xdr:colOff>175895</xdr:colOff>
      <xdr:row>14</xdr:row>
      <xdr:rowOff>0</xdr:rowOff>
    </xdr:to>
    <xdr:pic>
      <xdr:nvPicPr>
        <xdr:cNvPr id="29" name="Image 28" descr="Image 2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2955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14</xdr:row>
      <xdr:rowOff>0</xdr:rowOff>
    </xdr:from>
    <xdr:to>
      <xdr:col>1</xdr:col>
      <xdr:colOff>175895</xdr:colOff>
      <xdr:row>15</xdr:row>
      <xdr:rowOff>0</xdr:rowOff>
    </xdr:to>
    <xdr:pic>
      <xdr:nvPicPr>
        <xdr:cNvPr id="30" name="Image 29" descr="Image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4574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14</xdr:row>
      <xdr:rowOff>0</xdr:rowOff>
    </xdr:from>
    <xdr:to>
      <xdr:col>3</xdr:col>
      <xdr:colOff>175895</xdr:colOff>
      <xdr:row>15</xdr:row>
      <xdr:rowOff>0</xdr:rowOff>
    </xdr:to>
    <xdr:pic>
      <xdr:nvPicPr>
        <xdr:cNvPr id="31" name="Image 30" descr="Image 3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4574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15</xdr:row>
      <xdr:rowOff>0</xdr:rowOff>
    </xdr:from>
    <xdr:to>
      <xdr:col>1</xdr:col>
      <xdr:colOff>175895</xdr:colOff>
      <xdr:row>16</xdr:row>
      <xdr:rowOff>0</xdr:rowOff>
    </xdr:to>
    <xdr:pic>
      <xdr:nvPicPr>
        <xdr:cNvPr id="32" name="Image 31" descr="Image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6193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15</xdr:row>
      <xdr:rowOff>0</xdr:rowOff>
    </xdr:from>
    <xdr:to>
      <xdr:col>3</xdr:col>
      <xdr:colOff>175895</xdr:colOff>
      <xdr:row>16</xdr:row>
      <xdr:rowOff>0</xdr:rowOff>
    </xdr:to>
    <xdr:pic>
      <xdr:nvPicPr>
        <xdr:cNvPr id="33" name="Image 32" descr="Image 3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6193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16</xdr:row>
      <xdr:rowOff>0</xdr:rowOff>
    </xdr:from>
    <xdr:to>
      <xdr:col>1</xdr:col>
      <xdr:colOff>175895</xdr:colOff>
      <xdr:row>17</xdr:row>
      <xdr:rowOff>0</xdr:rowOff>
    </xdr:to>
    <xdr:pic>
      <xdr:nvPicPr>
        <xdr:cNvPr id="34" name="Image 33" descr="Image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7813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16</xdr:row>
      <xdr:rowOff>0</xdr:rowOff>
    </xdr:from>
    <xdr:to>
      <xdr:col>3</xdr:col>
      <xdr:colOff>175895</xdr:colOff>
      <xdr:row>17</xdr:row>
      <xdr:rowOff>0</xdr:rowOff>
    </xdr:to>
    <xdr:pic>
      <xdr:nvPicPr>
        <xdr:cNvPr id="35" name="Image 34" descr="Image 3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7813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17</xdr:row>
      <xdr:rowOff>0</xdr:rowOff>
    </xdr:from>
    <xdr:to>
      <xdr:col>1</xdr:col>
      <xdr:colOff>175895</xdr:colOff>
      <xdr:row>18</xdr:row>
      <xdr:rowOff>0</xdr:rowOff>
    </xdr:to>
    <xdr:pic>
      <xdr:nvPicPr>
        <xdr:cNvPr id="38" name="Image 37" descr="Image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31051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17</xdr:row>
      <xdr:rowOff>0</xdr:rowOff>
    </xdr:from>
    <xdr:to>
      <xdr:col>3</xdr:col>
      <xdr:colOff>175895</xdr:colOff>
      <xdr:row>18</xdr:row>
      <xdr:rowOff>0</xdr:rowOff>
    </xdr:to>
    <xdr:pic>
      <xdr:nvPicPr>
        <xdr:cNvPr id="39" name="Image 38" descr="Image 3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31051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18</xdr:row>
      <xdr:rowOff>0</xdr:rowOff>
    </xdr:from>
    <xdr:to>
      <xdr:col>1</xdr:col>
      <xdr:colOff>175895</xdr:colOff>
      <xdr:row>19</xdr:row>
      <xdr:rowOff>0</xdr:rowOff>
    </xdr:to>
    <xdr:pic>
      <xdr:nvPicPr>
        <xdr:cNvPr id="40" name="Image 39" descr="Image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32670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18</xdr:row>
      <xdr:rowOff>0</xdr:rowOff>
    </xdr:from>
    <xdr:to>
      <xdr:col>3</xdr:col>
      <xdr:colOff>175895</xdr:colOff>
      <xdr:row>19</xdr:row>
      <xdr:rowOff>0</xdr:rowOff>
    </xdr:to>
    <xdr:pic>
      <xdr:nvPicPr>
        <xdr:cNvPr id="41" name="Image 40" descr="Image 4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32670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19</xdr:row>
      <xdr:rowOff>0</xdr:rowOff>
    </xdr:from>
    <xdr:to>
      <xdr:col>1</xdr:col>
      <xdr:colOff>175895</xdr:colOff>
      <xdr:row>20</xdr:row>
      <xdr:rowOff>0</xdr:rowOff>
    </xdr:to>
    <xdr:pic>
      <xdr:nvPicPr>
        <xdr:cNvPr id="42" name="Image 41" descr="Image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34290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19</xdr:row>
      <xdr:rowOff>0</xdr:rowOff>
    </xdr:from>
    <xdr:to>
      <xdr:col>3</xdr:col>
      <xdr:colOff>175895</xdr:colOff>
      <xdr:row>20</xdr:row>
      <xdr:rowOff>0</xdr:rowOff>
    </xdr:to>
    <xdr:pic>
      <xdr:nvPicPr>
        <xdr:cNvPr id="43" name="Image 42" descr="Image 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34290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20</xdr:row>
      <xdr:rowOff>0</xdr:rowOff>
    </xdr:from>
    <xdr:to>
      <xdr:col>1</xdr:col>
      <xdr:colOff>175895</xdr:colOff>
      <xdr:row>21</xdr:row>
      <xdr:rowOff>0</xdr:rowOff>
    </xdr:to>
    <xdr:pic>
      <xdr:nvPicPr>
        <xdr:cNvPr id="44" name="Image 43" descr="Image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35909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20</xdr:row>
      <xdr:rowOff>0</xdr:rowOff>
    </xdr:from>
    <xdr:to>
      <xdr:col>3</xdr:col>
      <xdr:colOff>175895</xdr:colOff>
      <xdr:row>21</xdr:row>
      <xdr:rowOff>0</xdr:rowOff>
    </xdr:to>
    <xdr:pic>
      <xdr:nvPicPr>
        <xdr:cNvPr id="45" name="Image 44" descr="Image 4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35909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21</xdr:row>
      <xdr:rowOff>0</xdr:rowOff>
    </xdr:from>
    <xdr:to>
      <xdr:col>1</xdr:col>
      <xdr:colOff>175895</xdr:colOff>
      <xdr:row>22</xdr:row>
      <xdr:rowOff>0</xdr:rowOff>
    </xdr:to>
    <xdr:pic>
      <xdr:nvPicPr>
        <xdr:cNvPr id="46" name="Image 45" descr="Image 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37528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21</xdr:row>
      <xdr:rowOff>0</xdr:rowOff>
    </xdr:from>
    <xdr:to>
      <xdr:col>3</xdr:col>
      <xdr:colOff>175895</xdr:colOff>
      <xdr:row>22</xdr:row>
      <xdr:rowOff>0</xdr:rowOff>
    </xdr:to>
    <xdr:pic>
      <xdr:nvPicPr>
        <xdr:cNvPr id="47" name="Image 46" descr="Image 4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37528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22</xdr:row>
      <xdr:rowOff>0</xdr:rowOff>
    </xdr:from>
    <xdr:to>
      <xdr:col>1</xdr:col>
      <xdr:colOff>175895</xdr:colOff>
      <xdr:row>23</xdr:row>
      <xdr:rowOff>0</xdr:rowOff>
    </xdr:to>
    <xdr:pic>
      <xdr:nvPicPr>
        <xdr:cNvPr id="50" name="Image 49" descr="Image 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40767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22</xdr:row>
      <xdr:rowOff>0</xdr:rowOff>
    </xdr:from>
    <xdr:to>
      <xdr:col>3</xdr:col>
      <xdr:colOff>175895</xdr:colOff>
      <xdr:row>23</xdr:row>
      <xdr:rowOff>0</xdr:rowOff>
    </xdr:to>
    <xdr:pic>
      <xdr:nvPicPr>
        <xdr:cNvPr id="51" name="Image 50" descr="Image 5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0767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23</xdr:row>
      <xdr:rowOff>0</xdr:rowOff>
    </xdr:from>
    <xdr:to>
      <xdr:col>1</xdr:col>
      <xdr:colOff>175895</xdr:colOff>
      <xdr:row>24</xdr:row>
      <xdr:rowOff>0</xdr:rowOff>
    </xdr:to>
    <xdr:pic>
      <xdr:nvPicPr>
        <xdr:cNvPr id="52" name="Image 51" descr="Image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42386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23</xdr:row>
      <xdr:rowOff>0</xdr:rowOff>
    </xdr:from>
    <xdr:to>
      <xdr:col>3</xdr:col>
      <xdr:colOff>175895</xdr:colOff>
      <xdr:row>24</xdr:row>
      <xdr:rowOff>0</xdr:rowOff>
    </xdr:to>
    <xdr:pic>
      <xdr:nvPicPr>
        <xdr:cNvPr id="53" name="Image 52" descr="Image 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42386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24</xdr:row>
      <xdr:rowOff>0</xdr:rowOff>
    </xdr:from>
    <xdr:to>
      <xdr:col>1</xdr:col>
      <xdr:colOff>175895</xdr:colOff>
      <xdr:row>25</xdr:row>
      <xdr:rowOff>0</xdr:rowOff>
    </xdr:to>
    <xdr:pic>
      <xdr:nvPicPr>
        <xdr:cNvPr id="54" name="Image 53" descr="Image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44005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24</xdr:row>
      <xdr:rowOff>0</xdr:rowOff>
    </xdr:from>
    <xdr:to>
      <xdr:col>3</xdr:col>
      <xdr:colOff>175895</xdr:colOff>
      <xdr:row>25</xdr:row>
      <xdr:rowOff>0</xdr:rowOff>
    </xdr:to>
    <xdr:pic>
      <xdr:nvPicPr>
        <xdr:cNvPr id="55" name="Image 54" descr="Image 5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44005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25</xdr:row>
      <xdr:rowOff>0</xdr:rowOff>
    </xdr:from>
    <xdr:to>
      <xdr:col>1</xdr:col>
      <xdr:colOff>175895</xdr:colOff>
      <xdr:row>26</xdr:row>
      <xdr:rowOff>0</xdr:rowOff>
    </xdr:to>
    <xdr:pic>
      <xdr:nvPicPr>
        <xdr:cNvPr id="56" name="Image 55" descr="Image 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45624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25</xdr:row>
      <xdr:rowOff>0</xdr:rowOff>
    </xdr:from>
    <xdr:to>
      <xdr:col>3</xdr:col>
      <xdr:colOff>175895</xdr:colOff>
      <xdr:row>26</xdr:row>
      <xdr:rowOff>0</xdr:rowOff>
    </xdr:to>
    <xdr:pic>
      <xdr:nvPicPr>
        <xdr:cNvPr id="57" name="Image 56" descr="Image 5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45624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26</xdr:row>
      <xdr:rowOff>0</xdr:rowOff>
    </xdr:from>
    <xdr:to>
      <xdr:col>1</xdr:col>
      <xdr:colOff>175895</xdr:colOff>
      <xdr:row>27</xdr:row>
      <xdr:rowOff>0</xdr:rowOff>
    </xdr:to>
    <xdr:pic>
      <xdr:nvPicPr>
        <xdr:cNvPr id="58" name="Image 57" descr="Image 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47244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26</xdr:row>
      <xdr:rowOff>0</xdr:rowOff>
    </xdr:from>
    <xdr:to>
      <xdr:col>3</xdr:col>
      <xdr:colOff>175895</xdr:colOff>
      <xdr:row>27</xdr:row>
      <xdr:rowOff>0</xdr:rowOff>
    </xdr:to>
    <xdr:pic>
      <xdr:nvPicPr>
        <xdr:cNvPr id="59" name="Image 58" descr="Image 5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47244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27</xdr:row>
      <xdr:rowOff>0</xdr:rowOff>
    </xdr:from>
    <xdr:to>
      <xdr:col>1</xdr:col>
      <xdr:colOff>175895</xdr:colOff>
      <xdr:row>28</xdr:row>
      <xdr:rowOff>0</xdr:rowOff>
    </xdr:to>
    <xdr:pic>
      <xdr:nvPicPr>
        <xdr:cNvPr id="62" name="Image 61" descr="Image 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50482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27</xdr:row>
      <xdr:rowOff>0</xdr:rowOff>
    </xdr:from>
    <xdr:to>
      <xdr:col>3</xdr:col>
      <xdr:colOff>175895</xdr:colOff>
      <xdr:row>28</xdr:row>
      <xdr:rowOff>0</xdr:rowOff>
    </xdr:to>
    <xdr:pic>
      <xdr:nvPicPr>
        <xdr:cNvPr id="63" name="Image 62" descr="Image 6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50482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28</xdr:row>
      <xdr:rowOff>0</xdr:rowOff>
    </xdr:from>
    <xdr:to>
      <xdr:col>1</xdr:col>
      <xdr:colOff>175895</xdr:colOff>
      <xdr:row>29</xdr:row>
      <xdr:rowOff>0</xdr:rowOff>
    </xdr:to>
    <xdr:pic>
      <xdr:nvPicPr>
        <xdr:cNvPr id="64" name="Image 63" descr="Image 6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52101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28</xdr:row>
      <xdr:rowOff>0</xdr:rowOff>
    </xdr:from>
    <xdr:to>
      <xdr:col>3</xdr:col>
      <xdr:colOff>175895</xdr:colOff>
      <xdr:row>29</xdr:row>
      <xdr:rowOff>0</xdr:rowOff>
    </xdr:to>
    <xdr:pic>
      <xdr:nvPicPr>
        <xdr:cNvPr id="65" name="Image 64" descr="Image 6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52101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29</xdr:row>
      <xdr:rowOff>0</xdr:rowOff>
    </xdr:from>
    <xdr:to>
      <xdr:col>1</xdr:col>
      <xdr:colOff>175895</xdr:colOff>
      <xdr:row>30</xdr:row>
      <xdr:rowOff>0</xdr:rowOff>
    </xdr:to>
    <xdr:pic>
      <xdr:nvPicPr>
        <xdr:cNvPr id="66" name="Image 65" descr="Image 6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53721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29</xdr:row>
      <xdr:rowOff>0</xdr:rowOff>
    </xdr:from>
    <xdr:to>
      <xdr:col>3</xdr:col>
      <xdr:colOff>175895</xdr:colOff>
      <xdr:row>30</xdr:row>
      <xdr:rowOff>0</xdr:rowOff>
    </xdr:to>
    <xdr:pic>
      <xdr:nvPicPr>
        <xdr:cNvPr id="67" name="Image 66" descr="Image 6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53721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30</xdr:row>
      <xdr:rowOff>0</xdr:rowOff>
    </xdr:from>
    <xdr:to>
      <xdr:col>1</xdr:col>
      <xdr:colOff>175895</xdr:colOff>
      <xdr:row>31</xdr:row>
      <xdr:rowOff>0</xdr:rowOff>
    </xdr:to>
    <xdr:pic>
      <xdr:nvPicPr>
        <xdr:cNvPr id="68" name="Image 67" descr="Image 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55340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30</xdr:row>
      <xdr:rowOff>0</xdr:rowOff>
    </xdr:from>
    <xdr:to>
      <xdr:col>3</xdr:col>
      <xdr:colOff>175895</xdr:colOff>
      <xdr:row>31</xdr:row>
      <xdr:rowOff>0</xdr:rowOff>
    </xdr:to>
    <xdr:pic>
      <xdr:nvPicPr>
        <xdr:cNvPr id="69" name="Image 68" descr="Image 6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55340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31</xdr:row>
      <xdr:rowOff>0</xdr:rowOff>
    </xdr:from>
    <xdr:to>
      <xdr:col>1</xdr:col>
      <xdr:colOff>175895</xdr:colOff>
      <xdr:row>32</xdr:row>
      <xdr:rowOff>0</xdr:rowOff>
    </xdr:to>
    <xdr:pic>
      <xdr:nvPicPr>
        <xdr:cNvPr id="70" name="Image 69" descr="Image 6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56959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31</xdr:row>
      <xdr:rowOff>0</xdr:rowOff>
    </xdr:from>
    <xdr:to>
      <xdr:col>3</xdr:col>
      <xdr:colOff>175895</xdr:colOff>
      <xdr:row>32</xdr:row>
      <xdr:rowOff>0</xdr:rowOff>
    </xdr:to>
    <xdr:pic>
      <xdr:nvPicPr>
        <xdr:cNvPr id="71" name="Image 70" descr="Image 7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56959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32</xdr:row>
      <xdr:rowOff>0</xdr:rowOff>
    </xdr:from>
    <xdr:to>
      <xdr:col>1</xdr:col>
      <xdr:colOff>175895</xdr:colOff>
      <xdr:row>33</xdr:row>
      <xdr:rowOff>0</xdr:rowOff>
    </xdr:to>
    <xdr:pic>
      <xdr:nvPicPr>
        <xdr:cNvPr id="74" name="Image 73" descr="Image 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60198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32</xdr:row>
      <xdr:rowOff>0</xdr:rowOff>
    </xdr:from>
    <xdr:to>
      <xdr:col>3</xdr:col>
      <xdr:colOff>175895</xdr:colOff>
      <xdr:row>33</xdr:row>
      <xdr:rowOff>0</xdr:rowOff>
    </xdr:to>
    <xdr:pic>
      <xdr:nvPicPr>
        <xdr:cNvPr id="75" name="Image 74" descr="Image 7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60198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33</xdr:row>
      <xdr:rowOff>0</xdr:rowOff>
    </xdr:from>
    <xdr:to>
      <xdr:col>1</xdr:col>
      <xdr:colOff>175895</xdr:colOff>
      <xdr:row>34</xdr:row>
      <xdr:rowOff>0</xdr:rowOff>
    </xdr:to>
    <xdr:pic>
      <xdr:nvPicPr>
        <xdr:cNvPr id="76" name="Image 75" descr="Image 7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61817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33</xdr:row>
      <xdr:rowOff>0</xdr:rowOff>
    </xdr:from>
    <xdr:to>
      <xdr:col>3</xdr:col>
      <xdr:colOff>175895</xdr:colOff>
      <xdr:row>34</xdr:row>
      <xdr:rowOff>0</xdr:rowOff>
    </xdr:to>
    <xdr:pic>
      <xdr:nvPicPr>
        <xdr:cNvPr id="77" name="Image 76" descr="Image 7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61817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34</xdr:row>
      <xdr:rowOff>0</xdr:rowOff>
    </xdr:from>
    <xdr:to>
      <xdr:col>1</xdr:col>
      <xdr:colOff>175895</xdr:colOff>
      <xdr:row>35</xdr:row>
      <xdr:rowOff>0</xdr:rowOff>
    </xdr:to>
    <xdr:pic>
      <xdr:nvPicPr>
        <xdr:cNvPr id="78" name="Image 77" descr="Image 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63436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34</xdr:row>
      <xdr:rowOff>0</xdr:rowOff>
    </xdr:from>
    <xdr:to>
      <xdr:col>3</xdr:col>
      <xdr:colOff>175895</xdr:colOff>
      <xdr:row>35</xdr:row>
      <xdr:rowOff>0</xdr:rowOff>
    </xdr:to>
    <xdr:pic>
      <xdr:nvPicPr>
        <xdr:cNvPr id="79" name="Image 78" descr="Image 7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63436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35</xdr:row>
      <xdr:rowOff>0</xdr:rowOff>
    </xdr:from>
    <xdr:to>
      <xdr:col>1</xdr:col>
      <xdr:colOff>175895</xdr:colOff>
      <xdr:row>36</xdr:row>
      <xdr:rowOff>0</xdr:rowOff>
    </xdr:to>
    <xdr:pic>
      <xdr:nvPicPr>
        <xdr:cNvPr id="80" name="Image 79" descr="Image 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65055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35</xdr:row>
      <xdr:rowOff>0</xdr:rowOff>
    </xdr:from>
    <xdr:to>
      <xdr:col>3</xdr:col>
      <xdr:colOff>175895</xdr:colOff>
      <xdr:row>36</xdr:row>
      <xdr:rowOff>0</xdr:rowOff>
    </xdr:to>
    <xdr:pic>
      <xdr:nvPicPr>
        <xdr:cNvPr id="81" name="Image 80" descr="Image 8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65055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36</xdr:row>
      <xdr:rowOff>0</xdr:rowOff>
    </xdr:from>
    <xdr:to>
      <xdr:col>1</xdr:col>
      <xdr:colOff>175895</xdr:colOff>
      <xdr:row>37</xdr:row>
      <xdr:rowOff>0</xdr:rowOff>
    </xdr:to>
    <xdr:pic>
      <xdr:nvPicPr>
        <xdr:cNvPr id="82" name="Image 81" descr="Image 8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66675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36</xdr:row>
      <xdr:rowOff>0</xdr:rowOff>
    </xdr:from>
    <xdr:to>
      <xdr:col>3</xdr:col>
      <xdr:colOff>175895</xdr:colOff>
      <xdr:row>37</xdr:row>
      <xdr:rowOff>0</xdr:rowOff>
    </xdr:to>
    <xdr:pic>
      <xdr:nvPicPr>
        <xdr:cNvPr id="83" name="Image 82" descr="Image 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66675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37</xdr:row>
      <xdr:rowOff>0</xdr:rowOff>
    </xdr:from>
    <xdr:to>
      <xdr:col>1</xdr:col>
      <xdr:colOff>175895</xdr:colOff>
      <xdr:row>38</xdr:row>
      <xdr:rowOff>0</xdr:rowOff>
    </xdr:to>
    <xdr:pic>
      <xdr:nvPicPr>
        <xdr:cNvPr id="86" name="Image 85" descr="Image 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69913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37</xdr:row>
      <xdr:rowOff>0</xdr:rowOff>
    </xdr:from>
    <xdr:to>
      <xdr:col>3</xdr:col>
      <xdr:colOff>175895</xdr:colOff>
      <xdr:row>38</xdr:row>
      <xdr:rowOff>0</xdr:rowOff>
    </xdr:to>
    <xdr:pic>
      <xdr:nvPicPr>
        <xdr:cNvPr id="87" name="Image 86" descr="Image 8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69913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38</xdr:row>
      <xdr:rowOff>0</xdr:rowOff>
    </xdr:from>
    <xdr:to>
      <xdr:col>1</xdr:col>
      <xdr:colOff>175895</xdr:colOff>
      <xdr:row>39</xdr:row>
      <xdr:rowOff>0</xdr:rowOff>
    </xdr:to>
    <xdr:pic>
      <xdr:nvPicPr>
        <xdr:cNvPr id="88" name="Image 87" descr="Image 8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71532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38</xdr:row>
      <xdr:rowOff>0</xdr:rowOff>
    </xdr:from>
    <xdr:to>
      <xdr:col>3</xdr:col>
      <xdr:colOff>175895</xdr:colOff>
      <xdr:row>39</xdr:row>
      <xdr:rowOff>0</xdr:rowOff>
    </xdr:to>
    <xdr:pic>
      <xdr:nvPicPr>
        <xdr:cNvPr id="89" name="Image 88" descr="Image 8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71532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39</xdr:row>
      <xdr:rowOff>0</xdr:rowOff>
    </xdr:from>
    <xdr:to>
      <xdr:col>1</xdr:col>
      <xdr:colOff>175895</xdr:colOff>
      <xdr:row>40</xdr:row>
      <xdr:rowOff>0</xdr:rowOff>
    </xdr:to>
    <xdr:pic>
      <xdr:nvPicPr>
        <xdr:cNvPr id="90" name="Image 89" descr="Image 8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73152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39</xdr:row>
      <xdr:rowOff>0</xdr:rowOff>
    </xdr:from>
    <xdr:to>
      <xdr:col>3</xdr:col>
      <xdr:colOff>175895</xdr:colOff>
      <xdr:row>40</xdr:row>
      <xdr:rowOff>0</xdr:rowOff>
    </xdr:to>
    <xdr:pic>
      <xdr:nvPicPr>
        <xdr:cNvPr id="91" name="Image 90" descr="Image 9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73152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40</xdr:row>
      <xdr:rowOff>0</xdr:rowOff>
    </xdr:from>
    <xdr:to>
      <xdr:col>1</xdr:col>
      <xdr:colOff>175895</xdr:colOff>
      <xdr:row>41</xdr:row>
      <xdr:rowOff>0</xdr:rowOff>
    </xdr:to>
    <xdr:pic>
      <xdr:nvPicPr>
        <xdr:cNvPr id="92" name="Image 91" descr="Image 9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74771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40</xdr:row>
      <xdr:rowOff>0</xdr:rowOff>
    </xdr:from>
    <xdr:to>
      <xdr:col>3</xdr:col>
      <xdr:colOff>175895</xdr:colOff>
      <xdr:row>41</xdr:row>
      <xdr:rowOff>0</xdr:rowOff>
    </xdr:to>
    <xdr:pic>
      <xdr:nvPicPr>
        <xdr:cNvPr id="93" name="Image 92" descr="Image 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74771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41</xdr:row>
      <xdr:rowOff>0</xdr:rowOff>
    </xdr:from>
    <xdr:to>
      <xdr:col>1</xdr:col>
      <xdr:colOff>175895</xdr:colOff>
      <xdr:row>42</xdr:row>
      <xdr:rowOff>0</xdr:rowOff>
    </xdr:to>
    <xdr:pic>
      <xdr:nvPicPr>
        <xdr:cNvPr id="94" name="Image 93" descr="Image 9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76390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41</xdr:row>
      <xdr:rowOff>0</xdr:rowOff>
    </xdr:from>
    <xdr:to>
      <xdr:col>3</xdr:col>
      <xdr:colOff>175895</xdr:colOff>
      <xdr:row>42</xdr:row>
      <xdr:rowOff>0</xdr:rowOff>
    </xdr:to>
    <xdr:pic>
      <xdr:nvPicPr>
        <xdr:cNvPr id="95" name="Image 94" descr="Image 9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76390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42</xdr:row>
      <xdr:rowOff>0</xdr:rowOff>
    </xdr:from>
    <xdr:to>
      <xdr:col>1</xdr:col>
      <xdr:colOff>175895</xdr:colOff>
      <xdr:row>43</xdr:row>
      <xdr:rowOff>0</xdr:rowOff>
    </xdr:to>
    <xdr:pic>
      <xdr:nvPicPr>
        <xdr:cNvPr id="98" name="Image 97" descr="Image 9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79629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42</xdr:row>
      <xdr:rowOff>0</xdr:rowOff>
    </xdr:from>
    <xdr:to>
      <xdr:col>3</xdr:col>
      <xdr:colOff>175895</xdr:colOff>
      <xdr:row>43</xdr:row>
      <xdr:rowOff>0</xdr:rowOff>
    </xdr:to>
    <xdr:pic>
      <xdr:nvPicPr>
        <xdr:cNvPr id="99" name="Image 98" descr="Image 9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79629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43</xdr:row>
      <xdr:rowOff>0</xdr:rowOff>
    </xdr:from>
    <xdr:to>
      <xdr:col>1</xdr:col>
      <xdr:colOff>175895</xdr:colOff>
      <xdr:row>44</xdr:row>
      <xdr:rowOff>0</xdr:rowOff>
    </xdr:to>
    <xdr:pic>
      <xdr:nvPicPr>
        <xdr:cNvPr id="100" name="Image 99" descr="Image 9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81248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43</xdr:row>
      <xdr:rowOff>0</xdr:rowOff>
    </xdr:from>
    <xdr:to>
      <xdr:col>3</xdr:col>
      <xdr:colOff>175895</xdr:colOff>
      <xdr:row>44</xdr:row>
      <xdr:rowOff>0</xdr:rowOff>
    </xdr:to>
    <xdr:pic>
      <xdr:nvPicPr>
        <xdr:cNvPr id="101" name="Image 100" descr="Image 10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81248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44</xdr:row>
      <xdr:rowOff>0</xdr:rowOff>
    </xdr:from>
    <xdr:to>
      <xdr:col>1</xdr:col>
      <xdr:colOff>175895</xdr:colOff>
      <xdr:row>45</xdr:row>
      <xdr:rowOff>0</xdr:rowOff>
    </xdr:to>
    <xdr:pic>
      <xdr:nvPicPr>
        <xdr:cNvPr id="102" name="Image 101" descr="Image 1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82867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44</xdr:row>
      <xdr:rowOff>0</xdr:rowOff>
    </xdr:from>
    <xdr:to>
      <xdr:col>3</xdr:col>
      <xdr:colOff>175895</xdr:colOff>
      <xdr:row>45</xdr:row>
      <xdr:rowOff>0</xdr:rowOff>
    </xdr:to>
    <xdr:pic>
      <xdr:nvPicPr>
        <xdr:cNvPr id="103" name="Image 102" descr="Image 10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82867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45</xdr:row>
      <xdr:rowOff>0</xdr:rowOff>
    </xdr:from>
    <xdr:to>
      <xdr:col>1</xdr:col>
      <xdr:colOff>175895</xdr:colOff>
      <xdr:row>46</xdr:row>
      <xdr:rowOff>0</xdr:rowOff>
    </xdr:to>
    <xdr:pic>
      <xdr:nvPicPr>
        <xdr:cNvPr id="104" name="Image 103" descr="Image 10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84486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45</xdr:row>
      <xdr:rowOff>0</xdr:rowOff>
    </xdr:from>
    <xdr:to>
      <xdr:col>3</xdr:col>
      <xdr:colOff>175895</xdr:colOff>
      <xdr:row>46</xdr:row>
      <xdr:rowOff>0</xdr:rowOff>
    </xdr:to>
    <xdr:pic>
      <xdr:nvPicPr>
        <xdr:cNvPr id="105" name="Image 104" descr="Image 10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84486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46</xdr:row>
      <xdr:rowOff>0</xdr:rowOff>
    </xdr:from>
    <xdr:to>
      <xdr:col>1</xdr:col>
      <xdr:colOff>175895</xdr:colOff>
      <xdr:row>47</xdr:row>
      <xdr:rowOff>0</xdr:rowOff>
    </xdr:to>
    <xdr:pic>
      <xdr:nvPicPr>
        <xdr:cNvPr id="106" name="Image 105" descr="Image 10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86106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46</xdr:row>
      <xdr:rowOff>0</xdr:rowOff>
    </xdr:from>
    <xdr:to>
      <xdr:col>3</xdr:col>
      <xdr:colOff>175895</xdr:colOff>
      <xdr:row>47</xdr:row>
      <xdr:rowOff>0</xdr:rowOff>
    </xdr:to>
    <xdr:pic>
      <xdr:nvPicPr>
        <xdr:cNvPr id="107" name="Image 106" descr="Image 10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86106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47</xdr:row>
      <xdr:rowOff>0</xdr:rowOff>
    </xdr:from>
    <xdr:to>
      <xdr:col>1</xdr:col>
      <xdr:colOff>175895</xdr:colOff>
      <xdr:row>48</xdr:row>
      <xdr:rowOff>0</xdr:rowOff>
    </xdr:to>
    <xdr:pic>
      <xdr:nvPicPr>
        <xdr:cNvPr id="110" name="Image 109" descr="Image 10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89344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47</xdr:row>
      <xdr:rowOff>0</xdr:rowOff>
    </xdr:from>
    <xdr:to>
      <xdr:col>3</xdr:col>
      <xdr:colOff>175895</xdr:colOff>
      <xdr:row>48</xdr:row>
      <xdr:rowOff>0</xdr:rowOff>
    </xdr:to>
    <xdr:pic>
      <xdr:nvPicPr>
        <xdr:cNvPr id="111" name="Image 110" descr="Image 1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89344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48</xdr:row>
      <xdr:rowOff>0</xdr:rowOff>
    </xdr:from>
    <xdr:to>
      <xdr:col>1</xdr:col>
      <xdr:colOff>175895</xdr:colOff>
      <xdr:row>49</xdr:row>
      <xdr:rowOff>0</xdr:rowOff>
    </xdr:to>
    <xdr:pic>
      <xdr:nvPicPr>
        <xdr:cNvPr id="112" name="Image 111" descr="Image 1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90963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48</xdr:row>
      <xdr:rowOff>0</xdr:rowOff>
    </xdr:from>
    <xdr:to>
      <xdr:col>3</xdr:col>
      <xdr:colOff>175895</xdr:colOff>
      <xdr:row>49</xdr:row>
      <xdr:rowOff>0</xdr:rowOff>
    </xdr:to>
    <xdr:pic>
      <xdr:nvPicPr>
        <xdr:cNvPr id="113" name="Image 112" descr="Image 1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90963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49</xdr:row>
      <xdr:rowOff>0</xdr:rowOff>
    </xdr:from>
    <xdr:to>
      <xdr:col>1</xdr:col>
      <xdr:colOff>175895</xdr:colOff>
      <xdr:row>50</xdr:row>
      <xdr:rowOff>0</xdr:rowOff>
    </xdr:to>
    <xdr:pic>
      <xdr:nvPicPr>
        <xdr:cNvPr id="114" name="Image 113" descr="Image 1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92583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49</xdr:row>
      <xdr:rowOff>0</xdr:rowOff>
    </xdr:from>
    <xdr:to>
      <xdr:col>3</xdr:col>
      <xdr:colOff>175895</xdr:colOff>
      <xdr:row>50</xdr:row>
      <xdr:rowOff>0</xdr:rowOff>
    </xdr:to>
    <xdr:pic>
      <xdr:nvPicPr>
        <xdr:cNvPr id="115" name="Image 114" descr="Image 1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92583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50</xdr:row>
      <xdr:rowOff>0</xdr:rowOff>
    </xdr:from>
    <xdr:to>
      <xdr:col>1</xdr:col>
      <xdr:colOff>175895</xdr:colOff>
      <xdr:row>51</xdr:row>
      <xdr:rowOff>0</xdr:rowOff>
    </xdr:to>
    <xdr:pic>
      <xdr:nvPicPr>
        <xdr:cNvPr id="116" name="Image 115" descr="Image 1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94202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50</xdr:row>
      <xdr:rowOff>0</xdr:rowOff>
    </xdr:from>
    <xdr:to>
      <xdr:col>3</xdr:col>
      <xdr:colOff>175895</xdr:colOff>
      <xdr:row>51</xdr:row>
      <xdr:rowOff>0</xdr:rowOff>
    </xdr:to>
    <xdr:pic>
      <xdr:nvPicPr>
        <xdr:cNvPr id="117" name="Image 116" descr="Image 1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94202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51</xdr:row>
      <xdr:rowOff>0</xdr:rowOff>
    </xdr:from>
    <xdr:to>
      <xdr:col>1</xdr:col>
      <xdr:colOff>175895</xdr:colOff>
      <xdr:row>52</xdr:row>
      <xdr:rowOff>0</xdr:rowOff>
    </xdr:to>
    <xdr:pic>
      <xdr:nvPicPr>
        <xdr:cNvPr id="118" name="Image 117" descr="Image 1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95821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51</xdr:row>
      <xdr:rowOff>0</xdr:rowOff>
    </xdr:from>
    <xdr:to>
      <xdr:col>3</xdr:col>
      <xdr:colOff>175895</xdr:colOff>
      <xdr:row>52</xdr:row>
      <xdr:rowOff>0</xdr:rowOff>
    </xdr:to>
    <xdr:pic>
      <xdr:nvPicPr>
        <xdr:cNvPr id="119" name="Image 118" descr="Image 1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95821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52</xdr:row>
      <xdr:rowOff>0</xdr:rowOff>
    </xdr:from>
    <xdr:to>
      <xdr:col>1</xdr:col>
      <xdr:colOff>175895</xdr:colOff>
      <xdr:row>53</xdr:row>
      <xdr:rowOff>0</xdr:rowOff>
    </xdr:to>
    <xdr:pic>
      <xdr:nvPicPr>
        <xdr:cNvPr id="122" name="Image 121" descr="Image 1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99060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52</xdr:row>
      <xdr:rowOff>0</xdr:rowOff>
    </xdr:from>
    <xdr:to>
      <xdr:col>3</xdr:col>
      <xdr:colOff>175895</xdr:colOff>
      <xdr:row>53</xdr:row>
      <xdr:rowOff>0</xdr:rowOff>
    </xdr:to>
    <xdr:pic>
      <xdr:nvPicPr>
        <xdr:cNvPr id="123" name="Image 122" descr="Image 1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99060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53</xdr:row>
      <xdr:rowOff>0</xdr:rowOff>
    </xdr:from>
    <xdr:to>
      <xdr:col>1</xdr:col>
      <xdr:colOff>175895</xdr:colOff>
      <xdr:row>54</xdr:row>
      <xdr:rowOff>0</xdr:rowOff>
    </xdr:to>
    <xdr:pic>
      <xdr:nvPicPr>
        <xdr:cNvPr id="124" name="Image 123" descr="Image 1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00679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53</xdr:row>
      <xdr:rowOff>0</xdr:rowOff>
    </xdr:from>
    <xdr:to>
      <xdr:col>3</xdr:col>
      <xdr:colOff>175895</xdr:colOff>
      <xdr:row>54</xdr:row>
      <xdr:rowOff>0</xdr:rowOff>
    </xdr:to>
    <xdr:pic>
      <xdr:nvPicPr>
        <xdr:cNvPr id="125" name="Image 124" descr="Image 1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00679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54</xdr:row>
      <xdr:rowOff>0</xdr:rowOff>
    </xdr:from>
    <xdr:to>
      <xdr:col>1</xdr:col>
      <xdr:colOff>175895</xdr:colOff>
      <xdr:row>55</xdr:row>
      <xdr:rowOff>0</xdr:rowOff>
    </xdr:to>
    <xdr:pic>
      <xdr:nvPicPr>
        <xdr:cNvPr id="126" name="Image 125" descr="Image 1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02298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54</xdr:row>
      <xdr:rowOff>0</xdr:rowOff>
    </xdr:from>
    <xdr:to>
      <xdr:col>3</xdr:col>
      <xdr:colOff>175895</xdr:colOff>
      <xdr:row>55</xdr:row>
      <xdr:rowOff>0</xdr:rowOff>
    </xdr:to>
    <xdr:pic>
      <xdr:nvPicPr>
        <xdr:cNvPr id="127" name="Image 126" descr="Image 12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02298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55</xdr:row>
      <xdr:rowOff>0</xdr:rowOff>
    </xdr:from>
    <xdr:to>
      <xdr:col>1</xdr:col>
      <xdr:colOff>175895</xdr:colOff>
      <xdr:row>56</xdr:row>
      <xdr:rowOff>0</xdr:rowOff>
    </xdr:to>
    <xdr:pic>
      <xdr:nvPicPr>
        <xdr:cNvPr id="128" name="Image 127" descr="Image 1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03917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55</xdr:row>
      <xdr:rowOff>0</xdr:rowOff>
    </xdr:from>
    <xdr:to>
      <xdr:col>3</xdr:col>
      <xdr:colOff>175895</xdr:colOff>
      <xdr:row>56</xdr:row>
      <xdr:rowOff>0</xdr:rowOff>
    </xdr:to>
    <xdr:pic>
      <xdr:nvPicPr>
        <xdr:cNvPr id="129" name="Image 128" descr="Image 12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03917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56</xdr:row>
      <xdr:rowOff>0</xdr:rowOff>
    </xdr:from>
    <xdr:to>
      <xdr:col>1</xdr:col>
      <xdr:colOff>175895</xdr:colOff>
      <xdr:row>57</xdr:row>
      <xdr:rowOff>0</xdr:rowOff>
    </xdr:to>
    <xdr:pic>
      <xdr:nvPicPr>
        <xdr:cNvPr id="130" name="Image 129" descr="Image 1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05537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56</xdr:row>
      <xdr:rowOff>0</xdr:rowOff>
    </xdr:from>
    <xdr:to>
      <xdr:col>3</xdr:col>
      <xdr:colOff>175895</xdr:colOff>
      <xdr:row>57</xdr:row>
      <xdr:rowOff>0</xdr:rowOff>
    </xdr:to>
    <xdr:pic>
      <xdr:nvPicPr>
        <xdr:cNvPr id="131" name="Image 130" descr="Image 13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05537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57</xdr:row>
      <xdr:rowOff>0</xdr:rowOff>
    </xdr:from>
    <xdr:to>
      <xdr:col>1</xdr:col>
      <xdr:colOff>175895</xdr:colOff>
      <xdr:row>58</xdr:row>
      <xdr:rowOff>0</xdr:rowOff>
    </xdr:to>
    <xdr:pic>
      <xdr:nvPicPr>
        <xdr:cNvPr id="134" name="Image 133" descr="Image 1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08775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57</xdr:row>
      <xdr:rowOff>0</xdr:rowOff>
    </xdr:from>
    <xdr:to>
      <xdr:col>3</xdr:col>
      <xdr:colOff>175895</xdr:colOff>
      <xdr:row>58</xdr:row>
      <xdr:rowOff>0</xdr:rowOff>
    </xdr:to>
    <xdr:pic>
      <xdr:nvPicPr>
        <xdr:cNvPr id="135" name="Image 134" descr="Image 13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08775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58</xdr:row>
      <xdr:rowOff>0</xdr:rowOff>
    </xdr:from>
    <xdr:to>
      <xdr:col>1</xdr:col>
      <xdr:colOff>175895</xdr:colOff>
      <xdr:row>59</xdr:row>
      <xdr:rowOff>0</xdr:rowOff>
    </xdr:to>
    <xdr:pic>
      <xdr:nvPicPr>
        <xdr:cNvPr id="136" name="Image 135" descr="Image 1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10394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58</xdr:row>
      <xdr:rowOff>0</xdr:rowOff>
    </xdr:from>
    <xdr:to>
      <xdr:col>3</xdr:col>
      <xdr:colOff>175895</xdr:colOff>
      <xdr:row>59</xdr:row>
      <xdr:rowOff>0</xdr:rowOff>
    </xdr:to>
    <xdr:pic>
      <xdr:nvPicPr>
        <xdr:cNvPr id="137" name="Image 136" descr="Image 13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10394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59</xdr:row>
      <xdr:rowOff>0</xdr:rowOff>
    </xdr:from>
    <xdr:to>
      <xdr:col>1</xdr:col>
      <xdr:colOff>175895</xdr:colOff>
      <xdr:row>60</xdr:row>
      <xdr:rowOff>0</xdr:rowOff>
    </xdr:to>
    <xdr:pic>
      <xdr:nvPicPr>
        <xdr:cNvPr id="138" name="Image 137" descr="Image 1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12014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59</xdr:row>
      <xdr:rowOff>0</xdr:rowOff>
    </xdr:from>
    <xdr:to>
      <xdr:col>3</xdr:col>
      <xdr:colOff>175895</xdr:colOff>
      <xdr:row>60</xdr:row>
      <xdr:rowOff>0</xdr:rowOff>
    </xdr:to>
    <xdr:pic>
      <xdr:nvPicPr>
        <xdr:cNvPr id="139" name="Image 138" descr="Image 13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12014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60</xdr:row>
      <xdr:rowOff>0</xdr:rowOff>
    </xdr:from>
    <xdr:to>
      <xdr:col>1</xdr:col>
      <xdr:colOff>175895</xdr:colOff>
      <xdr:row>61</xdr:row>
      <xdr:rowOff>0</xdr:rowOff>
    </xdr:to>
    <xdr:pic>
      <xdr:nvPicPr>
        <xdr:cNvPr id="140" name="Image 139" descr="Image 1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13633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60</xdr:row>
      <xdr:rowOff>0</xdr:rowOff>
    </xdr:from>
    <xdr:to>
      <xdr:col>3</xdr:col>
      <xdr:colOff>175895</xdr:colOff>
      <xdr:row>61</xdr:row>
      <xdr:rowOff>0</xdr:rowOff>
    </xdr:to>
    <xdr:pic>
      <xdr:nvPicPr>
        <xdr:cNvPr id="141" name="Image 140" descr="Image 14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13633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61</xdr:row>
      <xdr:rowOff>0</xdr:rowOff>
    </xdr:from>
    <xdr:to>
      <xdr:col>1</xdr:col>
      <xdr:colOff>175895</xdr:colOff>
      <xdr:row>62</xdr:row>
      <xdr:rowOff>0</xdr:rowOff>
    </xdr:to>
    <xdr:pic>
      <xdr:nvPicPr>
        <xdr:cNvPr id="142" name="Image 141" descr="Image 1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15252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61</xdr:row>
      <xdr:rowOff>0</xdr:rowOff>
    </xdr:from>
    <xdr:to>
      <xdr:col>3</xdr:col>
      <xdr:colOff>175895</xdr:colOff>
      <xdr:row>62</xdr:row>
      <xdr:rowOff>0</xdr:rowOff>
    </xdr:to>
    <xdr:pic>
      <xdr:nvPicPr>
        <xdr:cNvPr id="143" name="Image 142" descr="Image 1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15252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62</xdr:row>
      <xdr:rowOff>0</xdr:rowOff>
    </xdr:from>
    <xdr:to>
      <xdr:col>1</xdr:col>
      <xdr:colOff>175895</xdr:colOff>
      <xdr:row>63</xdr:row>
      <xdr:rowOff>0</xdr:rowOff>
    </xdr:to>
    <xdr:pic>
      <xdr:nvPicPr>
        <xdr:cNvPr id="146" name="Image 145" descr="Image 1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18491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62</xdr:row>
      <xdr:rowOff>0</xdr:rowOff>
    </xdr:from>
    <xdr:to>
      <xdr:col>3</xdr:col>
      <xdr:colOff>175895</xdr:colOff>
      <xdr:row>63</xdr:row>
      <xdr:rowOff>0</xdr:rowOff>
    </xdr:to>
    <xdr:pic>
      <xdr:nvPicPr>
        <xdr:cNvPr id="147" name="Image 146" descr="Image 14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18491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63</xdr:row>
      <xdr:rowOff>0</xdr:rowOff>
    </xdr:from>
    <xdr:to>
      <xdr:col>1</xdr:col>
      <xdr:colOff>175895</xdr:colOff>
      <xdr:row>64</xdr:row>
      <xdr:rowOff>0</xdr:rowOff>
    </xdr:to>
    <xdr:pic>
      <xdr:nvPicPr>
        <xdr:cNvPr id="148" name="Image 147" descr="Image 14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20110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63</xdr:row>
      <xdr:rowOff>0</xdr:rowOff>
    </xdr:from>
    <xdr:to>
      <xdr:col>3</xdr:col>
      <xdr:colOff>175895</xdr:colOff>
      <xdr:row>64</xdr:row>
      <xdr:rowOff>0</xdr:rowOff>
    </xdr:to>
    <xdr:pic>
      <xdr:nvPicPr>
        <xdr:cNvPr id="149" name="Image 148" descr="Image 14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20110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64</xdr:row>
      <xdr:rowOff>0</xdr:rowOff>
    </xdr:from>
    <xdr:to>
      <xdr:col>1</xdr:col>
      <xdr:colOff>175895</xdr:colOff>
      <xdr:row>65</xdr:row>
      <xdr:rowOff>0</xdr:rowOff>
    </xdr:to>
    <xdr:pic>
      <xdr:nvPicPr>
        <xdr:cNvPr id="150" name="Image 149" descr="Image 1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21729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64</xdr:row>
      <xdr:rowOff>0</xdr:rowOff>
    </xdr:from>
    <xdr:to>
      <xdr:col>3</xdr:col>
      <xdr:colOff>175895</xdr:colOff>
      <xdr:row>65</xdr:row>
      <xdr:rowOff>0</xdr:rowOff>
    </xdr:to>
    <xdr:pic>
      <xdr:nvPicPr>
        <xdr:cNvPr id="151" name="Image 150" descr="Image 15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21729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65</xdr:row>
      <xdr:rowOff>0</xdr:rowOff>
    </xdr:from>
    <xdr:to>
      <xdr:col>1</xdr:col>
      <xdr:colOff>175895</xdr:colOff>
      <xdr:row>66</xdr:row>
      <xdr:rowOff>0</xdr:rowOff>
    </xdr:to>
    <xdr:pic>
      <xdr:nvPicPr>
        <xdr:cNvPr id="152" name="Image 151" descr="Image 1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23348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65</xdr:row>
      <xdr:rowOff>0</xdr:rowOff>
    </xdr:from>
    <xdr:to>
      <xdr:col>3</xdr:col>
      <xdr:colOff>175895</xdr:colOff>
      <xdr:row>66</xdr:row>
      <xdr:rowOff>0</xdr:rowOff>
    </xdr:to>
    <xdr:pic>
      <xdr:nvPicPr>
        <xdr:cNvPr id="153" name="Image 152" descr="Image 1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23348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66</xdr:row>
      <xdr:rowOff>0</xdr:rowOff>
    </xdr:from>
    <xdr:to>
      <xdr:col>1</xdr:col>
      <xdr:colOff>175895</xdr:colOff>
      <xdr:row>67</xdr:row>
      <xdr:rowOff>0</xdr:rowOff>
    </xdr:to>
    <xdr:pic>
      <xdr:nvPicPr>
        <xdr:cNvPr id="154" name="Image 153" descr="Image 1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24968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66</xdr:row>
      <xdr:rowOff>0</xdr:rowOff>
    </xdr:from>
    <xdr:to>
      <xdr:col>3</xdr:col>
      <xdr:colOff>175895</xdr:colOff>
      <xdr:row>67</xdr:row>
      <xdr:rowOff>0</xdr:rowOff>
    </xdr:to>
    <xdr:pic>
      <xdr:nvPicPr>
        <xdr:cNvPr id="155" name="Image 154" descr="Image 15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24968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67</xdr:row>
      <xdr:rowOff>0</xdr:rowOff>
    </xdr:from>
    <xdr:to>
      <xdr:col>1</xdr:col>
      <xdr:colOff>175895</xdr:colOff>
      <xdr:row>68</xdr:row>
      <xdr:rowOff>0</xdr:rowOff>
    </xdr:to>
    <xdr:pic>
      <xdr:nvPicPr>
        <xdr:cNvPr id="158" name="Image 157" descr="Image 1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28206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67</xdr:row>
      <xdr:rowOff>0</xdr:rowOff>
    </xdr:from>
    <xdr:to>
      <xdr:col>3</xdr:col>
      <xdr:colOff>175895</xdr:colOff>
      <xdr:row>68</xdr:row>
      <xdr:rowOff>0</xdr:rowOff>
    </xdr:to>
    <xdr:pic>
      <xdr:nvPicPr>
        <xdr:cNvPr id="159" name="Image 158" descr="Image 15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28206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68</xdr:row>
      <xdr:rowOff>0</xdr:rowOff>
    </xdr:from>
    <xdr:to>
      <xdr:col>1</xdr:col>
      <xdr:colOff>175895</xdr:colOff>
      <xdr:row>69</xdr:row>
      <xdr:rowOff>0</xdr:rowOff>
    </xdr:to>
    <xdr:pic>
      <xdr:nvPicPr>
        <xdr:cNvPr id="160" name="Image 159" descr="Image 15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29825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68</xdr:row>
      <xdr:rowOff>0</xdr:rowOff>
    </xdr:from>
    <xdr:to>
      <xdr:col>3</xdr:col>
      <xdr:colOff>175895</xdr:colOff>
      <xdr:row>69</xdr:row>
      <xdr:rowOff>0</xdr:rowOff>
    </xdr:to>
    <xdr:pic>
      <xdr:nvPicPr>
        <xdr:cNvPr id="161" name="Image 160" descr="Image 16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29825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69</xdr:row>
      <xdr:rowOff>0</xdr:rowOff>
    </xdr:from>
    <xdr:to>
      <xdr:col>1</xdr:col>
      <xdr:colOff>175895</xdr:colOff>
      <xdr:row>70</xdr:row>
      <xdr:rowOff>0</xdr:rowOff>
    </xdr:to>
    <xdr:pic>
      <xdr:nvPicPr>
        <xdr:cNvPr id="162" name="Image 161" descr="Image 1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31445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69</xdr:row>
      <xdr:rowOff>0</xdr:rowOff>
    </xdr:from>
    <xdr:to>
      <xdr:col>3</xdr:col>
      <xdr:colOff>175895</xdr:colOff>
      <xdr:row>70</xdr:row>
      <xdr:rowOff>0</xdr:rowOff>
    </xdr:to>
    <xdr:pic>
      <xdr:nvPicPr>
        <xdr:cNvPr id="163" name="Image 162" descr="Image 16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31445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70</xdr:row>
      <xdr:rowOff>0</xdr:rowOff>
    </xdr:from>
    <xdr:to>
      <xdr:col>1</xdr:col>
      <xdr:colOff>175895</xdr:colOff>
      <xdr:row>71</xdr:row>
      <xdr:rowOff>0</xdr:rowOff>
    </xdr:to>
    <xdr:pic>
      <xdr:nvPicPr>
        <xdr:cNvPr id="164" name="Image 163" descr="Image 16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33064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70</xdr:row>
      <xdr:rowOff>0</xdr:rowOff>
    </xdr:from>
    <xdr:to>
      <xdr:col>3</xdr:col>
      <xdr:colOff>175895</xdr:colOff>
      <xdr:row>71</xdr:row>
      <xdr:rowOff>0</xdr:rowOff>
    </xdr:to>
    <xdr:pic>
      <xdr:nvPicPr>
        <xdr:cNvPr id="165" name="Image 164" descr="Image 16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33064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71</xdr:row>
      <xdr:rowOff>0</xdr:rowOff>
    </xdr:from>
    <xdr:to>
      <xdr:col>1</xdr:col>
      <xdr:colOff>175895</xdr:colOff>
      <xdr:row>72</xdr:row>
      <xdr:rowOff>0</xdr:rowOff>
    </xdr:to>
    <xdr:pic>
      <xdr:nvPicPr>
        <xdr:cNvPr id="166" name="Image 165" descr="Image 16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34683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71</xdr:row>
      <xdr:rowOff>0</xdr:rowOff>
    </xdr:from>
    <xdr:to>
      <xdr:col>3</xdr:col>
      <xdr:colOff>175895</xdr:colOff>
      <xdr:row>72</xdr:row>
      <xdr:rowOff>0</xdr:rowOff>
    </xdr:to>
    <xdr:pic>
      <xdr:nvPicPr>
        <xdr:cNvPr id="167" name="Image 166" descr="Image 16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34683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72</xdr:row>
      <xdr:rowOff>0</xdr:rowOff>
    </xdr:from>
    <xdr:to>
      <xdr:col>1</xdr:col>
      <xdr:colOff>175895</xdr:colOff>
      <xdr:row>73</xdr:row>
      <xdr:rowOff>0</xdr:rowOff>
    </xdr:to>
    <xdr:pic>
      <xdr:nvPicPr>
        <xdr:cNvPr id="170" name="Image 169" descr="Image 16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37922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72</xdr:row>
      <xdr:rowOff>0</xdr:rowOff>
    </xdr:from>
    <xdr:to>
      <xdr:col>3</xdr:col>
      <xdr:colOff>175895</xdr:colOff>
      <xdr:row>73</xdr:row>
      <xdr:rowOff>0</xdr:rowOff>
    </xdr:to>
    <xdr:pic>
      <xdr:nvPicPr>
        <xdr:cNvPr id="171" name="Image 170" descr="Image 17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37922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73</xdr:row>
      <xdr:rowOff>0</xdr:rowOff>
    </xdr:from>
    <xdr:to>
      <xdr:col>1</xdr:col>
      <xdr:colOff>175895</xdr:colOff>
      <xdr:row>74</xdr:row>
      <xdr:rowOff>0</xdr:rowOff>
    </xdr:to>
    <xdr:pic>
      <xdr:nvPicPr>
        <xdr:cNvPr id="172" name="Image 171" descr="Image 17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39541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73</xdr:row>
      <xdr:rowOff>0</xdr:rowOff>
    </xdr:from>
    <xdr:to>
      <xdr:col>3</xdr:col>
      <xdr:colOff>175895</xdr:colOff>
      <xdr:row>74</xdr:row>
      <xdr:rowOff>0</xdr:rowOff>
    </xdr:to>
    <xdr:pic>
      <xdr:nvPicPr>
        <xdr:cNvPr id="173" name="Image 172" descr="Image 17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39541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74</xdr:row>
      <xdr:rowOff>0</xdr:rowOff>
    </xdr:from>
    <xdr:to>
      <xdr:col>1</xdr:col>
      <xdr:colOff>175895</xdr:colOff>
      <xdr:row>75</xdr:row>
      <xdr:rowOff>0</xdr:rowOff>
    </xdr:to>
    <xdr:pic>
      <xdr:nvPicPr>
        <xdr:cNvPr id="174" name="Image 173" descr="Image 1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41160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74</xdr:row>
      <xdr:rowOff>0</xdr:rowOff>
    </xdr:from>
    <xdr:to>
      <xdr:col>3</xdr:col>
      <xdr:colOff>175895</xdr:colOff>
      <xdr:row>75</xdr:row>
      <xdr:rowOff>0</xdr:rowOff>
    </xdr:to>
    <xdr:pic>
      <xdr:nvPicPr>
        <xdr:cNvPr id="175" name="Image 174" descr="Image 17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41160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75</xdr:row>
      <xdr:rowOff>0</xdr:rowOff>
    </xdr:from>
    <xdr:to>
      <xdr:col>1</xdr:col>
      <xdr:colOff>175895</xdr:colOff>
      <xdr:row>76</xdr:row>
      <xdr:rowOff>0</xdr:rowOff>
    </xdr:to>
    <xdr:pic>
      <xdr:nvPicPr>
        <xdr:cNvPr id="176" name="Image 175" descr="Image 17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42779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75</xdr:row>
      <xdr:rowOff>0</xdr:rowOff>
    </xdr:from>
    <xdr:to>
      <xdr:col>3</xdr:col>
      <xdr:colOff>175895</xdr:colOff>
      <xdr:row>76</xdr:row>
      <xdr:rowOff>0</xdr:rowOff>
    </xdr:to>
    <xdr:pic>
      <xdr:nvPicPr>
        <xdr:cNvPr id="177" name="Image 176" descr="Image 17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42779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76</xdr:row>
      <xdr:rowOff>0</xdr:rowOff>
    </xdr:from>
    <xdr:to>
      <xdr:col>1</xdr:col>
      <xdr:colOff>175895</xdr:colOff>
      <xdr:row>77</xdr:row>
      <xdr:rowOff>0</xdr:rowOff>
    </xdr:to>
    <xdr:pic>
      <xdr:nvPicPr>
        <xdr:cNvPr id="178" name="Image 177" descr="Image 1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44399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76</xdr:row>
      <xdr:rowOff>0</xdr:rowOff>
    </xdr:from>
    <xdr:to>
      <xdr:col>3</xdr:col>
      <xdr:colOff>175895</xdr:colOff>
      <xdr:row>77</xdr:row>
      <xdr:rowOff>0</xdr:rowOff>
    </xdr:to>
    <xdr:pic>
      <xdr:nvPicPr>
        <xdr:cNvPr id="179" name="Image 178" descr="Image 17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44399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77</xdr:row>
      <xdr:rowOff>0</xdr:rowOff>
    </xdr:from>
    <xdr:to>
      <xdr:col>1</xdr:col>
      <xdr:colOff>175895</xdr:colOff>
      <xdr:row>78</xdr:row>
      <xdr:rowOff>0</xdr:rowOff>
    </xdr:to>
    <xdr:pic>
      <xdr:nvPicPr>
        <xdr:cNvPr id="182" name="Image 181" descr="Image 18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47637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77</xdr:row>
      <xdr:rowOff>0</xdr:rowOff>
    </xdr:from>
    <xdr:to>
      <xdr:col>3</xdr:col>
      <xdr:colOff>175895</xdr:colOff>
      <xdr:row>78</xdr:row>
      <xdr:rowOff>0</xdr:rowOff>
    </xdr:to>
    <xdr:pic>
      <xdr:nvPicPr>
        <xdr:cNvPr id="183" name="Image 182" descr="Image 18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47637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78</xdr:row>
      <xdr:rowOff>0</xdr:rowOff>
    </xdr:from>
    <xdr:to>
      <xdr:col>1</xdr:col>
      <xdr:colOff>175895</xdr:colOff>
      <xdr:row>79</xdr:row>
      <xdr:rowOff>0</xdr:rowOff>
    </xdr:to>
    <xdr:pic>
      <xdr:nvPicPr>
        <xdr:cNvPr id="184" name="Image 183" descr="Image 18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49256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78</xdr:row>
      <xdr:rowOff>0</xdr:rowOff>
    </xdr:from>
    <xdr:to>
      <xdr:col>3</xdr:col>
      <xdr:colOff>175895</xdr:colOff>
      <xdr:row>79</xdr:row>
      <xdr:rowOff>0</xdr:rowOff>
    </xdr:to>
    <xdr:pic>
      <xdr:nvPicPr>
        <xdr:cNvPr id="185" name="Image 184" descr="Image 18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49256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79</xdr:row>
      <xdr:rowOff>0</xdr:rowOff>
    </xdr:from>
    <xdr:to>
      <xdr:col>1</xdr:col>
      <xdr:colOff>175895</xdr:colOff>
      <xdr:row>80</xdr:row>
      <xdr:rowOff>0</xdr:rowOff>
    </xdr:to>
    <xdr:pic>
      <xdr:nvPicPr>
        <xdr:cNvPr id="186" name="Image 185" descr="Image 1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50876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79</xdr:row>
      <xdr:rowOff>0</xdr:rowOff>
    </xdr:from>
    <xdr:to>
      <xdr:col>3</xdr:col>
      <xdr:colOff>175895</xdr:colOff>
      <xdr:row>80</xdr:row>
      <xdr:rowOff>0</xdr:rowOff>
    </xdr:to>
    <xdr:pic>
      <xdr:nvPicPr>
        <xdr:cNvPr id="187" name="Image 186" descr="Image 1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50876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80</xdr:row>
      <xdr:rowOff>0</xdr:rowOff>
    </xdr:from>
    <xdr:to>
      <xdr:col>1</xdr:col>
      <xdr:colOff>175895</xdr:colOff>
      <xdr:row>81</xdr:row>
      <xdr:rowOff>0</xdr:rowOff>
    </xdr:to>
    <xdr:pic>
      <xdr:nvPicPr>
        <xdr:cNvPr id="188" name="Image 187" descr="Image 18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52495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80</xdr:row>
      <xdr:rowOff>0</xdr:rowOff>
    </xdr:from>
    <xdr:to>
      <xdr:col>3</xdr:col>
      <xdr:colOff>175895</xdr:colOff>
      <xdr:row>81</xdr:row>
      <xdr:rowOff>0</xdr:rowOff>
    </xdr:to>
    <xdr:pic>
      <xdr:nvPicPr>
        <xdr:cNvPr id="189" name="Image 188" descr="Image 18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52495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81</xdr:row>
      <xdr:rowOff>0</xdr:rowOff>
    </xdr:from>
    <xdr:to>
      <xdr:col>1</xdr:col>
      <xdr:colOff>175895</xdr:colOff>
      <xdr:row>82</xdr:row>
      <xdr:rowOff>0</xdr:rowOff>
    </xdr:to>
    <xdr:pic>
      <xdr:nvPicPr>
        <xdr:cNvPr id="190" name="Image 189" descr="Image 18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54114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81</xdr:row>
      <xdr:rowOff>0</xdr:rowOff>
    </xdr:from>
    <xdr:to>
      <xdr:col>3</xdr:col>
      <xdr:colOff>175895</xdr:colOff>
      <xdr:row>82</xdr:row>
      <xdr:rowOff>0</xdr:rowOff>
    </xdr:to>
    <xdr:pic>
      <xdr:nvPicPr>
        <xdr:cNvPr id="191" name="Image 190" descr="Image 19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54114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82</xdr:row>
      <xdr:rowOff>0</xdr:rowOff>
    </xdr:from>
    <xdr:to>
      <xdr:col>1</xdr:col>
      <xdr:colOff>175895</xdr:colOff>
      <xdr:row>83</xdr:row>
      <xdr:rowOff>0</xdr:rowOff>
    </xdr:to>
    <xdr:pic>
      <xdr:nvPicPr>
        <xdr:cNvPr id="194" name="Image 193" descr="Image 19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57353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82</xdr:row>
      <xdr:rowOff>0</xdr:rowOff>
    </xdr:from>
    <xdr:to>
      <xdr:col>3</xdr:col>
      <xdr:colOff>175895</xdr:colOff>
      <xdr:row>83</xdr:row>
      <xdr:rowOff>0</xdr:rowOff>
    </xdr:to>
    <xdr:pic>
      <xdr:nvPicPr>
        <xdr:cNvPr id="195" name="Image 194" descr="Image 19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57353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83</xdr:row>
      <xdr:rowOff>0</xdr:rowOff>
    </xdr:from>
    <xdr:to>
      <xdr:col>1</xdr:col>
      <xdr:colOff>175895</xdr:colOff>
      <xdr:row>84</xdr:row>
      <xdr:rowOff>0</xdr:rowOff>
    </xdr:to>
    <xdr:pic>
      <xdr:nvPicPr>
        <xdr:cNvPr id="196" name="Image 195" descr="Image 19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58972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83</xdr:row>
      <xdr:rowOff>0</xdr:rowOff>
    </xdr:from>
    <xdr:to>
      <xdr:col>3</xdr:col>
      <xdr:colOff>175895</xdr:colOff>
      <xdr:row>84</xdr:row>
      <xdr:rowOff>0</xdr:rowOff>
    </xdr:to>
    <xdr:pic>
      <xdr:nvPicPr>
        <xdr:cNvPr id="197" name="Image 196" descr="Image 19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58972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84</xdr:row>
      <xdr:rowOff>0</xdr:rowOff>
    </xdr:from>
    <xdr:to>
      <xdr:col>1</xdr:col>
      <xdr:colOff>175895</xdr:colOff>
      <xdr:row>85</xdr:row>
      <xdr:rowOff>0</xdr:rowOff>
    </xdr:to>
    <xdr:pic>
      <xdr:nvPicPr>
        <xdr:cNvPr id="198" name="Image 197" descr="Image 19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60591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84</xdr:row>
      <xdr:rowOff>0</xdr:rowOff>
    </xdr:from>
    <xdr:to>
      <xdr:col>3</xdr:col>
      <xdr:colOff>175895</xdr:colOff>
      <xdr:row>85</xdr:row>
      <xdr:rowOff>0</xdr:rowOff>
    </xdr:to>
    <xdr:pic>
      <xdr:nvPicPr>
        <xdr:cNvPr id="199" name="Image 198" descr="Image 19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60591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85</xdr:row>
      <xdr:rowOff>0</xdr:rowOff>
    </xdr:from>
    <xdr:to>
      <xdr:col>1</xdr:col>
      <xdr:colOff>175895</xdr:colOff>
      <xdr:row>86</xdr:row>
      <xdr:rowOff>0</xdr:rowOff>
    </xdr:to>
    <xdr:pic>
      <xdr:nvPicPr>
        <xdr:cNvPr id="200" name="Image 199" descr="Image 19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62210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85</xdr:row>
      <xdr:rowOff>0</xdr:rowOff>
    </xdr:from>
    <xdr:to>
      <xdr:col>3</xdr:col>
      <xdr:colOff>175895</xdr:colOff>
      <xdr:row>86</xdr:row>
      <xdr:rowOff>0</xdr:rowOff>
    </xdr:to>
    <xdr:pic>
      <xdr:nvPicPr>
        <xdr:cNvPr id="201" name="Image 200" descr="Image 20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62210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86</xdr:row>
      <xdr:rowOff>0</xdr:rowOff>
    </xdr:from>
    <xdr:to>
      <xdr:col>1</xdr:col>
      <xdr:colOff>175895</xdr:colOff>
      <xdr:row>87</xdr:row>
      <xdr:rowOff>0</xdr:rowOff>
    </xdr:to>
    <xdr:pic>
      <xdr:nvPicPr>
        <xdr:cNvPr id="202" name="Image 201" descr="Image 2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63830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86</xdr:row>
      <xdr:rowOff>0</xdr:rowOff>
    </xdr:from>
    <xdr:to>
      <xdr:col>3</xdr:col>
      <xdr:colOff>175895</xdr:colOff>
      <xdr:row>87</xdr:row>
      <xdr:rowOff>0</xdr:rowOff>
    </xdr:to>
    <xdr:pic>
      <xdr:nvPicPr>
        <xdr:cNvPr id="203" name="Image 202" descr="Image 20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63830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87</xdr:row>
      <xdr:rowOff>0</xdr:rowOff>
    </xdr:from>
    <xdr:to>
      <xdr:col>1</xdr:col>
      <xdr:colOff>175895</xdr:colOff>
      <xdr:row>88</xdr:row>
      <xdr:rowOff>0</xdr:rowOff>
    </xdr:to>
    <xdr:pic>
      <xdr:nvPicPr>
        <xdr:cNvPr id="206" name="Image 205" descr="Image 20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67068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87</xdr:row>
      <xdr:rowOff>0</xdr:rowOff>
    </xdr:from>
    <xdr:to>
      <xdr:col>3</xdr:col>
      <xdr:colOff>175895</xdr:colOff>
      <xdr:row>88</xdr:row>
      <xdr:rowOff>0</xdr:rowOff>
    </xdr:to>
    <xdr:pic>
      <xdr:nvPicPr>
        <xdr:cNvPr id="207" name="Image 206" descr="Image 20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67068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88</xdr:row>
      <xdr:rowOff>0</xdr:rowOff>
    </xdr:from>
    <xdr:to>
      <xdr:col>1</xdr:col>
      <xdr:colOff>175895</xdr:colOff>
      <xdr:row>89</xdr:row>
      <xdr:rowOff>0</xdr:rowOff>
    </xdr:to>
    <xdr:pic>
      <xdr:nvPicPr>
        <xdr:cNvPr id="208" name="Image 207" descr="Image 20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68687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88</xdr:row>
      <xdr:rowOff>0</xdr:rowOff>
    </xdr:from>
    <xdr:to>
      <xdr:col>3</xdr:col>
      <xdr:colOff>175895</xdr:colOff>
      <xdr:row>89</xdr:row>
      <xdr:rowOff>0</xdr:rowOff>
    </xdr:to>
    <xdr:pic>
      <xdr:nvPicPr>
        <xdr:cNvPr id="209" name="Image 208" descr="Image 20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68687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89</xdr:row>
      <xdr:rowOff>0</xdr:rowOff>
    </xdr:from>
    <xdr:to>
      <xdr:col>1</xdr:col>
      <xdr:colOff>175895</xdr:colOff>
      <xdr:row>90</xdr:row>
      <xdr:rowOff>0</xdr:rowOff>
    </xdr:to>
    <xdr:pic>
      <xdr:nvPicPr>
        <xdr:cNvPr id="210" name="Image 209" descr="Image 20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70307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89</xdr:row>
      <xdr:rowOff>0</xdr:rowOff>
    </xdr:from>
    <xdr:to>
      <xdr:col>3</xdr:col>
      <xdr:colOff>175895</xdr:colOff>
      <xdr:row>90</xdr:row>
      <xdr:rowOff>0</xdr:rowOff>
    </xdr:to>
    <xdr:pic>
      <xdr:nvPicPr>
        <xdr:cNvPr id="211" name="Image 210" descr="Image 2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70307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90</xdr:row>
      <xdr:rowOff>0</xdr:rowOff>
    </xdr:from>
    <xdr:to>
      <xdr:col>1</xdr:col>
      <xdr:colOff>175895</xdr:colOff>
      <xdr:row>91</xdr:row>
      <xdr:rowOff>0</xdr:rowOff>
    </xdr:to>
    <xdr:pic>
      <xdr:nvPicPr>
        <xdr:cNvPr id="212" name="Image 211" descr="Image 2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71926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90</xdr:row>
      <xdr:rowOff>0</xdr:rowOff>
    </xdr:from>
    <xdr:to>
      <xdr:col>3</xdr:col>
      <xdr:colOff>175895</xdr:colOff>
      <xdr:row>91</xdr:row>
      <xdr:rowOff>0</xdr:rowOff>
    </xdr:to>
    <xdr:pic>
      <xdr:nvPicPr>
        <xdr:cNvPr id="213" name="Image 212" descr="Image 2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71926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91</xdr:row>
      <xdr:rowOff>0</xdr:rowOff>
    </xdr:from>
    <xdr:to>
      <xdr:col>1</xdr:col>
      <xdr:colOff>175895</xdr:colOff>
      <xdr:row>92</xdr:row>
      <xdr:rowOff>0</xdr:rowOff>
    </xdr:to>
    <xdr:pic>
      <xdr:nvPicPr>
        <xdr:cNvPr id="214" name="Image 213" descr="Image 2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73545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91</xdr:row>
      <xdr:rowOff>0</xdr:rowOff>
    </xdr:from>
    <xdr:to>
      <xdr:col>3</xdr:col>
      <xdr:colOff>175895</xdr:colOff>
      <xdr:row>92</xdr:row>
      <xdr:rowOff>0</xdr:rowOff>
    </xdr:to>
    <xdr:pic>
      <xdr:nvPicPr>
        <xdr:cNvPr id="215" name="Image 214" descr="Image 2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73545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92</xdr:row>
      <xdr:rowOff>0</xdr:rowOff>
    </xdr:from>
    <xdr:to>
      <xdr:col>1</xdr:col>
      <xdr:colOff>175895</xdr:colOff>
      <xdr:row>93</xdr:row>
      <xdr:rowOff>0</xdr:rowOff>
    </xdr:to>
    <xdr:pic>
      <xdr:nvPicPr>
        <xdr:cNvPr id="218" name="Image 217" descr="Image 2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76784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92</xdr:row>
      <xdr:rowOff>0</xdr:rowOff>
    </xdr:from>
    <xdr:to>
      <xdr:col>3</xdr:col>
      <xdr:colOff>175895</xdr:colOff>
      <xdr:row>93</xdr:row>
      <xdr:rowOff>0</xdr:rowOff>
    </xdr:to>
    <xdr:pic>
      <xdr:nvPicPr>
        <xdr:cNvPr id="219" name="Image 218" descr="Image 2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76784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93</xdr:row>
      <xdr:rowOff>0</xdr:rowOff>
    </xdr:from>
    <xdr:to>
      <xdr:col>1</xdr:col>
      <xdr:colOff>175895</xdr:colOff>
      <xdr:row>94</xdr:row>
      <xdr:rowOff>0</xdr:rowOff>
    </xdr:to>
    <xdr:pic>
      <xdr:nvPicPr>
        <xdr:cNvPr id="220" name="Image 219" descr="Image 2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78403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93</xdr:row>
      <xdr:rowOff>0</xdr:rowOff>
    </xdr:from>
    <xdr:to>
      <xdr:col>3</xdr:col>
      <xdr:colOff>175895</xdr:colOff>
      <xdr:row>94</xdr:row>
      <xdr:rowOff>0</xdr:rowOff>
    </xdr:to>
    <xdr:pic>
      <xdr:nvPicPr>
        <xdr:cNvPr id="221" name="Image 220" descr="Image 2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78403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94</xdr:row>
      <xdr:rowOff>0</xdr:rowOff>
    </xdr:from>
    <xdr:to>
      <xdr:col>1</xdr:col>
      <xdr:colOff>175895</xdr:colOff>
      <xdr:row>95</xdr:row>
      <xdr:rowOff>0</xdr:rowOff>
    </xdr:to>
    <xdr:pic>
      <xdr:nvPicPr>
        <xdr:cNvPr id="222" name="Image 221" descr="Image 2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80022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94</xdr:row>
      <xdr:rowOff>0</xdr:rowOff>
    </xdr:from>
    <xdr:to>
      <xdr:col>3</xdr:col>
      <xdr:colOff>175895</xdr:colOff>
      <xdr:row>95</xdr:row>
      <xdr:rowOff>0</xdr:rowOff>
    </xdr:to>
    <xdr:pic>
      <xdr:nvPicPr>
        <xdr:cNvPr id="223" name="Image 222" descr="Image 22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80022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95</xdr:row>
      <xdr:rowOff>0</xdr:rowOff>
    </xdr:from>
    <xdr:to>
      <xdr:col>1</xdr:col>
      <xdr:colOff>175895</xdr:colOff>
      <xdr:row>96</xdr:row>
      <xdr:rowOff>0</xdr:rowOff>
    </xdr:to>
    <xdr:pic>
      <xdr:nvPicPr>
        <xdr:cNvPr id="224" name="Image 223" descr="Image 2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81641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95</xdr:row>
      <xdr:rowOff>0</xdr:rowOff>
    </xdr:from>
    <xdr:to>
      <xdr:col>3</xdr:col>
      <xdr:colOff>175895</xdr:colOff>
      <xdr:row>96</xdr:row>
      <xdr:rowOff>0</xdr:rowOff>
    </xdr:to>
    <xdr:pic>
      <xdr:nvPicPr>
        <xdr:cNvPr id="225" name="Image 224" descr="Image 2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81641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96</xdr:row>
      <xdr:rowOff>0</xdr:rowOff>
    </xdr:from>
    <xdr:to>
      <xdr:col>1</xdr:col>
      <xdr:colOff>175895</xdr:colOff>
      <xdr:row>97</xdr:row>
      <xdr:rowOff>0</xdr:rowOff>
    </xdr:to>
    <xdr:pic>
      <xdr:nvPicPr>
        <xdr:cNvPr id="226" name="Image 225" descr="Image 2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83261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96</xdr:row>
      <xdr:rowOff>0</xdr:rowOff>
    </xdr:from>
    <xdr:to>
      <xdr:col>3</xdr:col>
      <xdr:colOff>175895</xdr:colOff>
      <xdr:row>97</xdr:row>
      <xdr:rowOff>0</xdr:rowOff>
    </xdr:to>
    <xdr:pic>
      <xdr:nvPicPr>
        <xdr:cNvPr id="227" name="Image 226" descr="Image 22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83261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97</xdr:row>
      <xdr:rowOff>0</xdr:rowOff>
    </xdr:from>
    <xdr:to>
      <xdr:col>1</xdr:col>
      <xdr:colOff>175895</xdr:colOff>
      <xdr:row>98</xdr:row>
      <xdr:rowOff>0</xdr:rowOff>
    </xdr:to>
    <xdr:pic>
      <xdr:nvPicPr>
        <xdr:cNvPr id="230" name="Image 229" descr="Image 2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86499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97</xdr:row>
      <xdr:rowOff>0</xdr:rowOff>
    </xdr:from>
    <xdr:to>
      <xdr:col>3</xdr:col>
      <xdr:colOff>175895</xdr:colOff>
      <xdr:row>98</xdr:row>
      <xdr:rowOff>0</xdr:rowOff>
    </xdr:to>
    <xdr:pic>
      <xdr:nvPicPr>
        <xdr:cNvPr id="231" name="Image 230" descr="Image 2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86499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98</xdr:row>
      <xdr:rowOff>0</xdr:rowOff>
    </xdr:from>
    <xdr:to>
      <xdr:col>1</xdr:col>
      <xdr:colOff>175895</xdr:colOff>
      <xdr:row>99</xdr:row>
      <xdr:rowOff>0</xdr:rowOff>
    </xdr:to>
    <xdr:pic>
      <xdr:nvPicPr>
        <xdr:cNvPr id="232" name="Image 231" descr="Image 2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88118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98</xdr:row>
      <xdr:rowOff>0</xdr:rowOff>
    </xdr:from>
    <xdr:to>
      <xdr:col>3</xdr:col>
      <xdr:colOff>175895</xdr:colOff>
      <xdr:row>99</xdr:row>
      <xdr:rowOff>0</xdr:rowOff>
    </xdr:to>
    <xdr:pic>
      <xdr:nvPicPr>
        <xdr:cNvPr id="233" name="Image 232" descr="Image 23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88118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99</xdr:row>
      <xdr:rowOff>0</xdr:rowOff>
    </xdr:from>
    <xdr:to>
      <xdr:col>1</xdr:col>
      <xdr:colOff>175895</xdr:colOff>
      <xdr:row>100</xdr:row>
      <xdr:rowOff>0</xdr:rowOff>
    </xdr:to>
    <xdr:pic>
      <xdr:nvPicPr>
        <xdr:cNvPr id="234" name="Image 233" descr="Image 2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89738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99</xdr:row>
      <xdr:rowOff>0</xdr:rowOff>
    </xdr:from>
    <xdr:to>
      <xdr:col>3</xdr:col>
      <xdr:colOff>175895</xdr:colOff>
      <xdr:row>100</xdr:row>
      <xdr:rowOff>0</xdr:rowOff>
    </xdr:to>
    <xdr:pic>
      <xdr:nvPicPr>
        <xdr:cNvPr id="235" name="Image 234" descr="Image 23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89738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100</xdr:row>
      <xdr:rowOff>0</xdr:rowOff>
    </xdr:from>
    <xdr:to>
      <xdr:col>1</xdr:col>
      <xdr:colOff>175895</xdr:colOff>
      <xdr:row>101</xdr:row>
      <xdr:rowOff>0</xdr:rowOff>
    </xdr:to>
    <xdr:pic>
      <xdr:nvPicPr>
        <xdr:cNvPr id="236" name="Image 235" descr="Image 2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91357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100</xdr:row>
      <xdr:rowOff>0</xdr:rowOff>
    </xdr:from>
    <xdr:to>
      <xdr:col>3</xdr:col>
      <xdr:colOff>175895</xdr:colOff>
      <xdr:row>101</xdr:row>
      <xdr:rowOff>0</xdr:rowOff>
    </xdr:to>
    <xdr:pic>
      <xdr:nvPicPr>
        <xdr:cNvPr id="237" name="Image 236" descr="Image 23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91357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101</xdr:row>
      <xdr:rowOff>0</xdr:rowOff>
    </xdr:from>
    <xdr:to>
      <xdr:col>1</xdr:col>
      <xdr:colOff>175895</xdr:colOff>
      <xdr:row>102</xdr:row>
      <xdr:rowOff>0</xdr:rowOff>
    </xdr:to>
    <xdr:pic>
      <xdr:nvPicPr>
        <xdr:cNvPr id="238" name="Image 237" descr="Image 2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92976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101</xdr:row>
      <xdr:rowOff>0</xdr:rowOff>
    </xdr:from>
    <xdr:to>
      <xdr:col>3</xdr:col>
      <xdr:colOff>175895</xdr:colOff>
      <xdr:row>102</xdr:row>
      <xdr:rowOff>0</xdr:rowOff>
    </xdr:to>
    <xdr:pic>
      <xdr:nvPicPr>
        <xdr:cNvPr id="239" name="Image 238" descr="Image 23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92976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102</xdr:row>
      <xdr:rowOff>0</xdr:rowOff>
    </xdr:from>
    <xdr:to>
      <xdr:col>1</xdr:col>
      <xdr:colOff>175895</xdr:colOff>
      <xdr:row>103</xdr:row>
      <xdr:rowOff>0</xdr:rowOff>
    </xdr:to>
    <xdr:pic>
      <xdr:nvPicPr>
        <xdr:cNvPr id="242" name="Image 241" descr="Image 2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96215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102</xdr:row>
      <xdr:rowOff>0</xdr:rowOff>
    </xdr:from>
    <xdr:to>
      <xdr:col>3</xdr:col>
      <xdr:colOff>175895</xdr:colOff>
      <xdr:row>103</xdr:row>
      <xdr:rowOff>0</xdr:rowOff>
    </xdr:to>
    <xdr:pic>
      <xdr:nvPicPr>
        <xdr:cNvPr id="243" name="Image 242" descr="Image 24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196215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103</xdr:row>
      <xdr:rowOff>0</xdr:rowOff>
    </xdr:from>
    <xdr:to>
      <xdr:col>1</xdr:col>
      <xdr:colOff>175895</xdr:colOff>
      <xdr:row>104</xdr:row>
      <xdr:rowOff>0</xdr:rowOff>
    </xdr:to>
    <xdr:pic>
      <xdr:nvPicPr>
        <xdr:cNvPr id="244" name="Image 243" descr="Image 2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97834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103</xdr:row>
      <xdr:rowOff>0</xdr:rowOff>
    </xdr:from>
    <xdr:to>
      <xdr:col>3</xdr:col>
      <xdr:colOff>175895</xdr:colOff>
      <xdr:row>104</xdr:row>
      <xdr:rowOff>0</xdr:rowOff>
    </xdr:to>
    <xdr:pic>
      <xdr:nvPicPr>
        <xdr:cNvPr id="245" name="Image 244" descr="Image 24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97834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104</xdr:row>
      <xdr:rowOff>0</xdr:rowOff>
    </xdr:from>
    <xdr:to>
      <xdr:col>1</xdr:col>
      <xdr:colOff>175895</xdr:colOff>
      <xdr:row>105</xdr:row>
      <xdr:rowOff>0</xdr:rowOff>
    </xdr:to>
    <xdr:pic>
      <xdr:nvPicPr>
        <xdr:cNvPr id="246" name="Image 245" descr="Image 2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199453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104</xdr:row>
      <xdr:rowOff>0</xdr:rowOff>
    </xdr:from>
    <xdr:to>
      <xdr:col>3</xdr:col>
      <xdr:colOff>175895</xdr:colOff>
      <xdr:row>105</xdr:row>
      <xdr:rowOff>0</xdr:rowOff>
    </xdr:to>
    <xdr:pic>
      <xdr:nvPicPr>
        <xdr:cNvPr id="247" name="Image 246" descr="Image 24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199453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105</xdr:row>
      <xdr:rowOff>0</xdr:rowOff>
    </xdr:from>
    <xdr:to>
      <xdr:col>1</xdr:col>
      <xdr:colOff>175895</xdr:colOff>
      <xdr:row>106</xdr:row>
      <xdr:rowOff>0</xdr:rowOff>
    </xdr:to>
    <xdr:pic>
      <xdr:nvPicPr>
        <xdr:cNvPr id="248" name="Image 247" descr="Image 24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01072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105</xdr:row>
      <xdr:rowOff>0</xdr:rowOff>
    </xdr:from>
    <xdr:to>
      <xdr:col>3</xdr:col>
      <xdr:colOff>175895</xdr:colOff>
      <xdr:row>106</xdr:row>
      <xdr:rowOff>0</xdr:rowOff>
    </xdr:to>
    <xdr:pic>
      <xdr:nvPicPr>
        <xdr:cNvPr id="249" name="Image 248" descr="Image 24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01072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106</xdr:row>
      <xdr:rowOff>0</xdr:rowOff>
    </xdr:from>
    <xdr:to>
      <xdr:col>1</xdr:col>
      <xdr:colOff>175895</xdr:colOff>
      <xdr:row>107</xdr:row>
      <xdr:rowOff>0</xdr:rowOff>
    </xdr:to>
    <xdr:pic>
      <xdr:nvPicPr>
        <xdr:cNvPr id="250" name="Image 249" descr="Image 2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02692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106</xdr:row>
      <xdr:rowOff>0</xdr:rowOff>
    </xdr:from>
    <xdr:to>
      <xdr:col>3</xdr:col>
      <xdr:colOff>175895</xdr:colOff>
      <xdr:row>107</xdr:row>
      <xdr:rowOff>0</xdr:rowOff>
    </xdr:to>
    <xdr:pic>
      <xdr:nvPicPr>
        <xdr:cNvPr id="251" name="Image 250" descr="Image 25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02692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107</xdr:row>
      <xdr:rowOff>0</xdr:rowOff>
    </xdr:from>
    <xdr:to>
      <xdr:col>1</xdr:col>
      <xdr:colOff>175895</xdr:colOff>
      <xdr:row>108</xdr:row>
      <xdr:rowOff>0</xdr:rowOff>
    </xdr:to>
    <xdr:pic>
      <xdr:nvPicPr>
        <xdr:cNvPr id="254" name="Image 253" descr="Image 2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05930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107</xdr:row>
      <xdr:rowOff>0</xdr:rowOff>
    </xdr:from>
    <xdr:to>
      <xdr:col>3</xdr:col>
      <xdr:colOff>175895</xdr:colOff>
      <xdr:row>108</xdr:row>
      <xdr:rowOff>0</xdr:rowOff>
    </xdr:to>
    <xdr:pic>
      <xdr:nvPicPr>
        <xdr:cNvPr id="255" name="Image 254" descr="Image 25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205930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108</xdr:row>
      <xdr:rowOff>0</xdr:rowOff>
    </xdr:from>
    <xdr:to>
      <xdr:col>1</xdr:col>
      <xdr:colOff>175895</xdr:colOff>
      <xdr:row>109</xdr:row>
      <xdr:rowOff>0</xdr:rowOff>
    </xdr:to>
    <xdr:pic>
      <xdr:nvPicPr>
        <xdr:cNvPr id="256" name="Image 255" descr="Image 2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07549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108</xdr:row>
      <xdr:rowOff>0</xdr:rowOff>
    </xdr:from>
    <xdr:to>
      <xdr:col>3</xdr:col>
      <xdr:colOff>175895</xdr:colOff>
      <xdr:row>109</xdr:row>
      <xdr:rowOff>0</xdr:rowOff>
    </xdr:to>
    <xdr:pic>
      <xdr:nvPicPr>
        <xdr:cNvPr id="257" name="Image 256" descr="Image 25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07549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109</xdr:row>
      <xdr:rowOff>0</xdr:rowOff>
    </xdr:from>
    <xdr:to>
      <xdr:col>1</xdr:col>
      <xdr:colOff>175895</xdr:colOff>
      <xdr:row>110</xdr:row>
      <xdr:rowOff>0</xdr:rowOff>
    </xdr:to>
    <xdr:pic>
      <xdr:nvPicPr>
        <xdr:cNvPr id="258" name="Image 257" descr="Image 2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09169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109</xdr:row>
      <xdr:rowOff>0</xdr:rowOff>
    </xdr:from>
    <xdr:to>
      <xdr:col>3</xdr:col>
      <xdr:colOff>175895</xdr:colOff>
      <xdr:row>110</xdr:row>
      <xdr:rowOff>0</xdr:rowOff>
    </xdr:to>
    <xdr:pic>
      <xdr:nvPicPr>
        <xdr:cNvPr id="259" name="Image 258" descr="Image 25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09169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110</xdr:row>
      <xdr:rowOff>0</xdr:rowOff>
    </xdr:from>
    <xdr:to>
      <xdr:col>1</xdr:col>
      <xdr:colOff>175895</xdr:colOff>
      <xdr:row>111</xdr:row>
      <xdr:rowOff>0</xdr:rowOff>
    </xdr:to>
    <xdr:pic>
      <xdr:nvPicPr>
        <xdr:cNvPr id="260" name="Image 259" descr="Image 25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10788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110</xdr:row>
      <xdr:rowOff>0</xdr:rowOff>
    </xdr:from>
    <xdr:to>
      <xdr:col>3</xdr:col>
      <xdr:colOff>175895</xdr:colOff>
      <xdr:row>111</xdr:row>
      <xdr:rowOff>0</xdr:rowOff>
    </xdr:to>
    <xdr:pic>
      <xdr:nvPicPr>
        <xdr:cNvPr id="261" name="Image 260" descr="Image 26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10788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111</xdr:row>
      <xdr:rowOff>0</xdr:rowOff>
    </xdr:from>
    <xdr:to>
      <xdr:col>1</xdr:col>
      <xdr:colOff>175895</xdr:colOff>
      <xdr:row>112</xdr:row>
      <xdr:rowOff>0</xdr:rowOff>
    </xdr:to>
    <xdr:pic>
      <xdr:nvPicPr>
        <xdr:cNvPr id="262" name="Image 261" descr="Image 2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12407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111</xdr:row>
      <xdr:rowOff>0</xdr:rowOff>
    </xdr:from>
    <xdr:to>
      <xdr:col>3</xdr:col>
      <xdr:colOff>175895</xdr:colOff>
      <xdr:row>112</xdr:row>
      <xdr:rowOff>0</xdr:rowOff>
    </xdr:to>
    <xdr:pic>
      <xdr:nvPicPr>
        <xdr:cNvPr id="263" name="Image 262" descr="Image 26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12407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112</xdr:row>
      <xdr:rowOff>0</xdr:rowOff>
    </xdr:from>
    <xdr:to>
      <xdr:col>1</xdr:col>
      <xdr:colOff>175895</xdr:colOff>
      <xdr:row>113</xdr:row>
      <xdr:rowOff>0</xdr:rowOff>
    </xdr:to>
    <xdr:pic>
      <xdr:nvPicPr>
        <xdr:cNvPr id="266" name="Image 265" descr="Image 26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15646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112</xdr:row>
      <xdr:rowOff>0</xdr:rowOff>
    </xdr:from>
    <xdr:to>
      <xdr:col>3</xdr:col>
      <xdr:colOff>175895</xdr:colOff>
      <xdr:row>113</xdr:row>
      <xdr:rowOff>0</xdr:rowOff>
    </xdr:to>
    <xdr:pic>
      <xdr:nvPicPr>
        <xdr:cNvPr id="267" name="Image 266" descr="Image 26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215646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113</xdr:row>
      <xdr:rowOff>0</xdr:rowOff>
    </xdr:from>
    <xdr:to>
      <xdr:col>1</xdr:col>
      <xdr:colOff>175895</xdr:colOff>
      <xdr:row>114</xdr:row>
      <xdr:rowOff>0</xdr:rowOff>
    </xdr:to>
    <xdr:pic>
      <xdr:nvPicPr>
        <xdr:cNvPr id="268" name="Image 267" descr="Image 2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17265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113</xdr:row>
      <xdr:rowOff>0</xdr:rowOff>
    </xdr:from>
    <xdr:to>
      <xdr:col>3</xdr:col>
      <xdr:colOff>175895</xdr:colOff>
      <xdr:row>114</xdr:row>
      <xdr:rowOff>0</xdr:rowOff>
    </xdr:to>
    <xdr:pic>
      <xdr:nvPicPr>
        <xdr:cNvPr id="269" name="Image 268" descr="Image 26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17265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114</xdr:row>
      <xdr:rowOff>0</xdr:rowOff>
    </xdr:from>
    <xdr:to>
      <xdr:col>1</xdr:col>
      <xdr:colOff>175895</xdr:colOff>
      <xdr:row>115</xdr:row>
      <xdr:rowOff>0</xdr:rowOff>
    </xdr:to>
    <xdr:pic>
      <xdr:nvPicPr>
        <xdr:cNvPr id="270" name="Image 269" descr="Image 26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18884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114</xdr:row>
      <xdr:rowOff>0</xdr:rowOff>
    </xdr:from>
    <xdr:to>
      <xdr:col>3</xdr:col>
      <xdr:colOff>175895</xdr:colOff>
      <xdr:row>115</xdr:row>
      <xdr:rowOff>0</xdr:rowOff>
    </xdr:to>
    <xdr:pic>
      <xdr:nvPicPr>
        <xdr:cNvPr id="271" name="Image 270" descr="Image 27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18884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115</xdr:row>
      <xdr:rowOff>0</xdr:rowOff>
    </xdr:from>
    <xdr:to>
      <xdr:col>1</xdr:col>
      <xdr:colOff>175895</xdr:colOff>
      <xdr:row>116</xdr:row>
      <xdr:rowOff>0</xdr:rowOff>
    </xdr:to>
    <xdr:pic>
      <xdr:nvPicPr>
        <xdr:cNvPr id="272" name="Image 271" descr="Image 27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20503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115</xdr:row>
      <xdr:rowOff>0</xdr:rowOff>
    </xdr:from>
    <xdr:to>
      <xdr:col>3</xdr:col>
      <xdr:colOff>175895</xdr:colOff>
      <xdr:row>116</xdr:row>
      <xdr:rowOff>0</xdr:rowOff>
    </xdr:to>
    <xdr:pic>
      <xdr:nvPicPr>
        <xdr:cNvPr id="273" name="Image 272" descr="Image 27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20503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116</xdr:row>
      <xdr:rowOff>0</xdr:rowOff>
    </xdr:from>
    <xdr:to>
      <xdr:col>1</xdr:col>
      <xdr:colOff>175895</xdr:colOff>
      <xdr:row>117</xdr:row>
      <xdr:rowOff>0</xdr:rowOff>
    </xdr:to>
    <xdr:pic>
      <xdr:nvPicPr>
        <xdr:cNvPr id="274" name="Image 273" descr="Image 2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22123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116</xdr:row>
      <xdr:rowOff>0</xdr:rowOff>
    </xdr:from>
    <xdr:to>
      <xdr:col>3</xdr:col>
      <xdr:colOff>175895</xdr:colOff>
      <xdr:row>117</xdr:row>
      <xdr:rowOff>0</xdr:rowOff>
    </xdr:to>
    <xdr:pic>
      <xdr:nvPicPr>
        <xdr:cNvPr id="275" name="Image 274" descr="Image 27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22123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117</xdr:row>
      <xdr:rowOff>0</xdr:rowOff>
    </xdr:from>
    <xdr:to>
      <xdr:col>1</xdr:col>
      <xdr:colOff>175895</xdr:colOff>
      <xdr:row>118</xdr:row>
      <xdr:rowOff>0</xdr:rowOff>
    </xdr:to>
    <xdr:pic>
      <xdr:nvPicPr>
        <xdr:cNvPr id="278" name="Image 277" descr="Image 2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25361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117</xdr:row>
      <xdr:rowOff>0</xdr:rowOff>
    </xdr:from>
    <xdr:to>
      <xdr:col>3</xdr:col>
      <xdr:colOff>175895</xdr:colOff>
      <xdr:row>118</xdr:row>
      <xdr:rowOff>0</xdr:rowOff>
    </xdr:to>
    <xdr:pic>
      <xdr:nvPicPr>
        <xdr:cNvPr id="279" name="Image 278" descr="Image 27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225361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118</xdr:row>
      <xdr:rowOff>0</xdr:rowOff>
    </xdr:from>
    <xdr:to>
      <xdr:col>1</xdr:col>
      <xdr:colOff>175895</xdr:colOff>
      <xdr:row>119</xdr:row>
      <xdr:rowOff>0</xdr:rowOff>
    </xdr:to>
    <xdr:pic>
      <xdr:nvPicPr>
        <xdr:cNvPr id="280" name="Image 279" descr="Image 2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26980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118</xdr:row>
      <xdr:rowOff>0</xdr:rowOff>
    </xdr:from>
    <xdr:to>
      <xdr:col>3</xdr:col>
      <xdr:colOff>175895</xdr:colOff>
      <xdr:row>119</xdr:row>
      <xdr:rowOff>0</xdr:rowOff>
    </xdr:to>
    <xdr:pic>
      <xdr:nvPicPr>
        <xdr:cNvPr id="281" name="Image 280" descr="Image 28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26980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119</xdr:row>
      <xdr:rowOff>0</xdr:rowOff>
    </xdr:from>
    <xdr:to>
      <xdr:col>1</xdr:col>
      <xdr:colOff>175895</xdr:colOff>
      <xdr:row>120</xdr:row>
      <xdr:rowOff>0</xdr:rowOff>
    </xdr:to>
    <xdr:pic>
      <xdr:nvPicPr>
        <xdr:cNvPr id="282" name="Image 281" descr="Image 28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28600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119</xdr:row>
      <xdr:rowOff>0</xdr:rowOff>
    </xdr:from>
    <xdr:to>
      <xdr:col>3</xdr:col>
      <xdr:colOff>175895</xdr:colOff>
      <xdr:row>120</xdr:row>
      <xdr:rowOff>0</xdr:rowOff>
    </xdr:to>
    <xdr:pic>
      <xdr:nvPicPr>
        <xdr:cNvPr id="283" name="Image 282" descr="Image 2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28600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120</xdr:row>
      <xdr:rowOff>0</xdr:rowOff>
    </xdr:from>
    <xdr:to>
      <xdr:col>1</xdr:col>
      <xdr:colOff>175895</xdr:colOff>
      <xdr:row>121</xdr:row>
      <xdr:rowOff>0</xdr:rowOff>
    </xdr:to>
    <xdr:pic>
      <xdr:nvPicPr>
        <xdr:cNvPr id="284" name="Image 283" descr="Image 28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30219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120</xdr:row>
      <xdr:rowOff>0</xdr:rowOff>
    </xdr:from>
    <xdr:to>
      <xdr:col>3</xdr:col>
      <xdr:colOff>175895</xdr:colOff>
      <xdr:row>121</xdr:row>
      <xdr:rowOff>0</xdr:rowOff>
    </xdr:to>
    <xdr:pic>
      <xdr:nvPicPr>
        <xdr:cNvPr id="285" name="Image 284" descr="Image 28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30219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121</xdr:row>
      <xdr:rowOff>0</xdr:rowOff>
    </xdr:from>
    <xdr:to>
      <xdr:col>1</xdr:col>
      <xdr:colOff>175895</xdr:colOff>
      <xdr:row>122</xdr:row>
      <xdr:rowOff>0</xdr:rowOff>
    </xdr:to>
    <xdr:pic>
      <xdr:nvPicPr>
        <xdr:cNvPr id="286" name="Image 285" descr="Image 2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31838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121</xdr:row>
      <xdr:rowOff>0</xdr:rowOff>
    </xdr:from>
    <xdr:to>
      <xdr:col>3</xdr:col>
      <xdr:colOff>175895</xdr:colOff>
      <xdr:row>122</xdr:row>
      <xdr:rowOff>0</xdr:rowOff>
    </xdr:to>
    <xdr:pic>
      <xdr:nvPicPr>
        <xdr:cNvPr id="287" name="Image 286" descr="Image 2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31838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122</xdr:row>
      <xdr:rowOff>0</xdr:rowOff>
    </xdr:from>
    <xdr:to>
      <xdr:col>1</xdr:col>
      <xdr:colOff>175895</xdr:colOff>
      <xdr:row>123</xdr:row>
      <xdr:rowOff>0</xdr:rowOff>
    </xdr:to>
    <xdr:pic>
      <xdr:nvPicPr>
        <xdr:cNvPr id="290" name="Image 289" descr="Image 28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35077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122</xdr:row>
      <xdr:rowOff>0</xdr:rowOff>
    </xdr:from>
    <xdr:to>
      <xdr:col>3</xdr:col>
      <xdr:colOff>175895</xdr:colOff>
      <xdr:row>123</xdr:row>
      <xdr:rowOff>0</xdr:rowOff>
    </xdr:to>
    <xdr:pic>
      <xdr:nvPicPr>
        <xdr:cNvPr id="291" name="Image 290" descr="Image 29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235077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123</xdr:row>
      <xdr:rowOff>0</xdr:rowOff>
    </xdr:from>
    <xdr:to>
      <xdr:col>1</xdr:col>
      <xdr:colOff>175895</xdr:colOff>
      <xdr:row>124</xdr:row>
      <xdr:rowOff>0</xdr:rowOff>
    </xdr:to>
    <xdr:pic>
      <xdr:nvPicPr>
        <xdr:cNvPr id="292" name="Image 291" descr="Image 29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36696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123</xdr:row>
      <xdr:rowOff>0</xdr:rowOff>
    </xdr:from>
    <xdr:to>
      <xdr:col>3</xdr:col>
      <xdr:colOff>175895</xdr:colOff>
      <xdr:row>124</xdr:row>
      <xdr:rowOff>0</xdr:rowOff>
    </xdr:to>
    <xdr:pic>
      <xdr:nvPicPr>
        <xdr:cNvPr id="293" name="Image 292" descr="Image 2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36696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124</xdr:row>
      <xdr:rowOff>0</xdr:rowOff>
    </xdr:from>
    <xdr:to>
      <xdr:col>1</xdr:col>
      <xdr:colOff>175895</xdr:colOff>
      <xdr:row>125</xdr:row>
      <xdr:rowOff>0</xdr:rowOff>
    </xdr:to>
    <xdr:pic>
      <xdr:nvPicPr>
        <xdr:cNvPr id="294" name="Image 293" descr="Image 29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38315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124</xdr:row>
      <xdr:rowOff>0</xdr:rowOff>
    </xdr:from>
    <xdr:to>
      <xdr:col>3</xdr:col>
      <xdr:colOff>175895</xdr:colOff>
      <xdr:row>125</xdr:row>
      <xdr:rowOff>0</xdr:rowOff>
    </xdr:to>
    <xdr:pic>
      <xdr:nvPicPr>
        <xdr:cNvPr id="295" name="Image 294" descr="Image 29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38315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125</xdr:row>
      <xdr:rowOff>0</xdr:rowOff>
    </xdr:from>
    <xdr:to>
      <xdr:col>1</xdr:col>
      <xdr:colOff>175895</xdr:colOff>
      <xdr:row>126</xdr:row>
      <xdr:rowOff>0</xdr:rowOff>
    </xdr:to>
    <xdr:pic>
      <xdr:nvPicPr>
        <xdr:cNvPr id="296" name="Image 295" descr="Image 29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39934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125</xdr:row>
      <xdr:rowOff>0</xdr:rowOff>
    </xdr:from>
    <xdr:to>
      <xdr:col>3</xdr:col>
      <xdr:colOff>175895</xdr:colOff>
      <xdr:row>126</xdr:row>
      <xdr:rowOff>0</xdr:rowOff>
    </xdr:to>
    <xdr:pic>
      <xdr:nvPicPr>
        <xdr:cNvPr id="297" name="Image 296" descr="Image 29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39934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126</xdr:row>
      <xdr:rowOff>0</xdr:rowOff>
    </xdr:from>
    <xdr:to>
      <xdr:col>1</xdr:col>
      <xdr:colOff>175895</xdr:colOff>
      <xdr:row>127</xdr:row>
      <xdr:rowOff>0</xdr:rowOff>
    </xdr:to>
    <xdr:pic>
      <xdr:nvPicPr>
        <xdr:cNvPr id="298" name="Image 297" descr="Image 29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41554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126</xdr:row>
      <xdr:rowOff>0</xdr:rowOff>
    </xdr:from>
    <xdr:to>
      <xdr:col>3</xdr:col>
      <xdr:colOff>175895</xdr:colOff>
      <xdr:row>127</xdr:row>
      <xdr:rowOff>0</xdr:rowOff>
    </xdr:to>
    <xdr:pic>
      <xdr:nvPicPr>
        <xdr:cNvPr id="299" name="Image 298" descr="Image 29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41554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127</xdr:row>
      <xdr:rowOff>0</xdr:rowOff>
    </xdr:from>
    <xdr:to>
      <xdr:col>1</xdr:col>
      <xdr:colOff>175895</xdr:colOff>
      <xdr:row>128</xdr:row>
      <xdr:rowOff>0</xdr:rowOff>
    </xdr:to>
    <xdr:pic>
      <xdr:nvPicPr>
        <xdr:cNvPr id="302" name="Image 301" descr="Image 3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44792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127</xdr:row>
      <xdr:rowOff>0</xdr:rowOff>
    </xdr:from>
    <xdr:to>
      <xdr:col>3</xdr:col>
      <xdr:colOff>175895</xdr:colOff>
      <xdr:row>128</xdr:row>
      <xdr:rowOff>0</xdr:rowOff>
    </xdr:to>
    <xdr:pic>
      <xdr:nvPicPr>
        <xdr:cNvPr id="303" name="Image 302" descr="Image 30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244792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128</xdr:row>
      <xdr:rowOff>0</xdr:rowOff>
    </xdr:from>
    <xdr:to>
      <xdr:col>1</xdr:col>
      <xdr:colOff>175895</xdr:colOff>
      <xdr:row>129</xdr:row>
      <xdr:rowOff>0</xdr:rowOff>
    </xdr:to>
    <xdr:pic>
      <xdr:nvPicPr>
        <xdr:cNvPr id="304" name="Image 303" descr="Image 30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46411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128</xdr:row>
      <xdr:rowOff>0</xdr:rowOff>
    </xdr:from>
    <xdr:to>
      <xdr:col>3</xdr:col>
      <xdr:colOff>175895</xdr:colOff>
      <xdr:row>129</xdr:row>
      <xdr:rowOff>0</xdr:rowOff>
    </xdr:to>
    <xdr:pic>
      <xdr:nvPicPr>
        <xdr:cNvPr id="305" name="Image 304" descr="Image 30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46411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129</xdr:row>
      <xdr:rowOff>0</xdr:rowOff>
    </xdr:from>
    <xdr:to>
      <xdr:col>1</xdr:col>
      <xdr:colOff>175895</xdr:colOff>
      <xdr:row>130</xdr:row>
      <xdr:rowOff>0</xdr:rowOff>
    </xdr:to>
    <xdr:pic>
      <xdr:nvPicPr>
        <xdr:cNvPr id="306" name="Image 305" descr="Image 30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48031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129</xdr:row>
      <xdr:rowOff>0</xdr:rowOff>
    </xdr:from>
    <xdr:to>
      <xdr:col>3</xdr:col>
      <xdr:colOff>175895</xdr:colOff>
      <xdr:row>130</xdr:row>
      <xdr:rowOff>0</xdr:rowOff>
    </xdr:to>
    <xdr:pic>
      <xdr:nvPicPr>
        <xdr:cNvPr id="307" name="Image 306" descr="Image 30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48031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130</xdr:row>
      <xdr:rowOff>0</xdr:rowOff>
    </xdr:from>
    <xdr:to>
      <xdr:col>1</xdr:col>
      <xdr:colOff>175895</xdr:colOff>
      <xdr:row>131</xdr:row>
      <xdr:rowOff>0</xdr:rowOff>
    </xdr:to>
    <xdr:pic>
      <xdr:nvPicPr>
        <xdr:cNvPr id="308" name="Image 307" descr="Image 30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49650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130</xdr:row>
      <xdr:rowOff>0</xdr:rowOff>
    </xdr:from>
    <xdr:to>
      <xdr:col>3</xdr:col>
      <xdr:colOff>175895</xdr:colOff>
      <xdr:row>131</xdr:row>
      <xdr:rowOff>0</xdr:rowOff>
    </xdr:to>
    <xdr:pic>
      <xdr:nvPicPr>
        <xdr:cNvPr id="309" name="Image 308" descr="Image 30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49650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131</xdr:row>
      <xdr:rowOff>0</xdr:rowOff>
    </xdr:from>
    <xdr:to>
      <xdr:col>1</xdr:col>
      <xdr:colOff>175895</xdr:colOff>
      <xdr:row>132</xdr:row>
      <xdr:rowOff>0</xdr:rowOff>
    </xdr:to>
    <xdr:pic>
      <xdr:nvPicPr>
        <xdr:cNvPr id="310" name="Image 309" descr="Image 30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51269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131</xdr:row>
      <xdr:rowOff>0</xdr:rowOff>
    </xdr:from>
    <xdr:to>
      <xdr:col>3</xdr:col>
      <xdr:colOff>175895</xdr:colOff>
      <xdr:row>132</xdr:row>
      <xdr:rowOff>0</xdr:rowOff>
    </xdr:to>
    <xdr:pic>
      <xdr:nvPicPr>
        <xdr:cNvPr id="311" name="Image 310" descr="Image 3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51269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132</xdr:row>
      <xdr:rowOff>0</xdr:rowOff>
    </xdr:from>
    <xdr:to>
      <xdr:col>1</xdr:col>
      <xdr:colOff>175895</xdr:colOff>
      <xdr:row>133</xdr:row>
      <xdr:rowOff>0</xdr:rowOff>
    </xdr:to>
    <xdr:pic>
      <xdr:nvPicPr>
        <xdr:cNvPr id="314" name="Image 313" descr="Image 3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54508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132</xdr:row>
      <xdr:rowOff>0</xdr:rowOff>
    </xdr:from>
    <xdr:to>
      <xdr:col>3</xdr:col>
      <xdr:colOff>175895</xdr:colOff>
      <xdr:row>133</xdr:row>
      <xdr:rowOff>0</xdr:rowOff>
    </xdr:to>
    <xdr:pic>
      <xdr:nvPicPr>
        <xdr:cNvPr id="315" name="Image 314" descr="Image 3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254508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133</xdr:row>
      <xdr:rowOff>0</xdr:rowOff>
    </xdr:from>
    <xdr:to>
      <xdr:col>1</xdr:col>
      <xdr:colOff>175895</xdr:colOff>
      <xdr:row>134</xdr:row>
      <xdr:rowOff>0</xdr:rowOff>
    </xdr:to>
    <xdr:pic>
      <xdr:nvPicPr>
        <xdr:cNvPr id="316" name="Image 315" descr="Image 3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56127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133</xdr:row>
      <xdr:rowOff>0</xdr:rowOff>
    </xdr:from>
    <xdr:to>
      <xdr:col>3</xdr:col>
      <xdr:colOff>175895</xdr:colOff>
      <xdr:row>134</xdr:row>
      <xdr:rowOff>0</xdr:rowOff>
    </xdr:to>
    <xdr:pic>
      <xdr:nvPicPr>
        <xdr:cNvPr id="317" name="Image 316" descr="Image 3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56127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134</xdr:row>
      <xdr:rowOff>0</xdr:rowOff>
    </xdr:from>
    <xdr:to>
      <xdr:col>1</xdr:col>
      <xdr:colOff>175895</xdr:colOff>
      <xdr:row>135</xdr:row>
      <xdr:rowOff>0</xdr:rowOff>
    </xdr:to>
    <xdr:pic>
      <xdr:nvPicPr>
        <xdr:cNvPr id="318" name="Image 317" descr="Image 3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57746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134</xdr:row>
      <xdr:rowOff>0</xdr:rowOff>
    </xdr:from>
    <xdr:to>
      <xdr:col>3</xdr:col>
      <xdr:colOff>175895</xdr:colOff>
      <xdr:row>135</xdr:row>
      <xdr:rowOff>0</xdr:rowOff>
    </xdr:to>
    <xdr:pic>
      <xdr:nvPicPr>
        <xdr:cNvPr id="319" name="Image 318" descr="Image 3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57746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135</xdr:row>
      <xdr:rowOff>0</xdr:rowOff>
    </xdr:from>
    <xdr:to>
      <xdr:col>1</xdr:col>
      <xdr:colOff>175895</xdr:colOff>
      <xdr:row>136</xdr:row>
      <xdr:rowOff>0</xdr:rowOff>
    </xdr:to>
    <xdr:pic>
      <xdr:nvPicPr>
        <xdr:cNvPr id="320" name="Image 319" descr="Image 3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59365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135</xdr:row>
      <xdr:rowOff>0</xdr:rowOff>
    </xdr:from>
    <xdr:to>
      <xdr:col>3</xdr:col>
      <xdr:colOff>175895</xdr:colOff>
      <xdr:row>136</xdr:row>
      <xdr:rowOff>0</xdr:rowOff>
    </xdr:to>
    <xdr:pic>
      <xdr:nvPicPr>
        <xdr:cNvPr id="321" name="Image 320" descr="Image 3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59365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136</xdr:row>
      <xdr:rowOff>0</xdr:rowOff>
    </xdr:from>
    <xdr:to>
      <xdr:col>1</xdr:col>
      <xdr:colOff>175895</xdr:colOff>
      <xdr:row>137</xdr:row>
      <xdr:rowOff>0</xdr:rowOff>
    </xdr:to>
    <xdr:pic>
      <xdr:nvPicPr>
        <xdr:cNvPr id="322" name="Image 321" descr="Image 3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60985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136</xdr:row>
      <xdr:rowOff>0</xdr:rowOff>
    </xdr:from>
    <xdr:to>
      <xdr:col>3</xdr:col>
      <xdr:colOff>175895</xdr:colOff>
      <xdr:row>137</xdr:row>
      <xdr:rowOff>0</xdr:rowOff>
    </xdr:to>
    <xdr:pic>
      <xdr:nvPicPr>
        <xdr:cNvPr id="323" name="Image 322" descr="Image 32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60985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137</xdr:row>
      <xdr:rowOff>0</xdr:rowOff>
    </xdr:from>
    <xdr:to>
      <xdr:col>1</xdr:col>
      <xdr:colOff>175895</xdr:colOff>
      <xdr:row>138</xdr:row>
      <xdr:rowOff>0</xdr:rowOff>
    </xdr:to>
    <xdr:pic>
      <xdr:nvPicPr>
        <xdr:cNvPr id="326" name="Image 325" descr="Image 3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64223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137</xdr:row>
      <xdr:rowOff>0</xdr:rowOff>
    </xdr:from>
    <xdr:to>
      <xdr:col>3</xdr:col>
      <xdr:colOff>175895</xdr:colOff>
      <xdr:row>138</xdr:row>
      <xdr:rowOff>0</xdr:rowOff>
    </xdr:to>
    <xdr:pic>
      <xdr:nvPicPr>
        <xdr:cNvPr id="327" name="Image 326" descr="Image 3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264223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138</xdr:row>
      <xdr:rowOff>0</xdr:rowOff>
    </xdr:from>
    <xdr:to>
      <xdr:col>1</xdr:col>
      <xdr:colOff>175895</xdr:colOff>
      <xdr:row>139</xdr:row>
      <xdr:rowOff>0</xdr:rowOff>
    </xdr:to>
    <xdr:pic>
      <xdr:nvPicPr>
        <xdr:cNvPr id="328" name="Image 327" descr="Image 3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65842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138</xdr:row>
      <xdr:rowOff>0</xdr:rowOff>
    </xdr:from>
    <xdr:to>
      <xdr:col>3</xdr:col>
      <xdr:colOff>175895</xdr:colOff>
      <xdr:row>139</xdr:row>
      <xdr:rowOff>0</xdr:rowOff>
    </xdr:to>
    <xdr:pic>
      <xdr:nvPicPr>
        <xdr:cNvPr id="329" name="Image 328" descr="Image 32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65842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139</xdr:row>
      <xdr:rowOff>0</xdr:rowOff>
    </xdr:from>
    <xdr:to>
      <xdr:col>1</xdr:col>
      <xdr:colOff>175895</xdr:colOff>
      <xdr:row>140</xdr:row>
      <xdr:rowOff>0</xdr:rowOff>
    </xdr:to>
    <xdr:pic>
      <xdr:nvPicPr>
        <xdr:cNvPr id="330" name="Image 329" descr="Image 3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67462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139</xdr:row>
      <xdr:rowOff>0</xdr:rowOff>
    </xdr:from>
    <xdr:to>
      <xdr:col>3</xdr:col>
      <xdr:colOff>175895</xdr:colOff>
      <xdr:row>140</xdr:row>
      <xdr:rowOff>0</xdr:rowOff>
    </xdr:to>
    <xdr:pic>
      <xdr:nvPicPr>
        <xdr:cNvPr id="331" name="Image 330" descr="Image 33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67462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140</xdr:row>
      <xdr:rowOff>0</xdr:rowOff>
    </xdr:from>
    <xdr:to>
      <xdr:col>1</xdr:col>
      <xdr:colOff>175895</xdr:colOff>
      <xdr:row>141</xdr:row>
      <xdr:rowOff>0</xdr:rowOff>
    </xdr:to>
    <xdr:pic>
      <xdr:nvPicPr>
        <xdr:cNvPr id="332" name="Image 331" descr="Image 3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69081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140</xdr:row>
      <xdr:rowOff>0</xdr:rowOff>
    </xdr:from>
    <xdr:to>
      <xdr:col>3</xdr:col>
      <xdr:colOff>175895</xdr:colOff>
      <xdr:row>141</xdr:row>
      <xdr:rowOff>0</xdr:rowOff>
    </xdr:to>
    <xdr:pic>
      <xdr:nvPicPr>
        <xdr:cNvPr id="333" name="Image 332" descr="Image 33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69081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141</xdr:row>
      <xdr:rowOff>0</xdr:rowOff>
    </xdr:from>
    <xdr:to>
      <xdr:col>1</xdr:col>
      <xdr:colOff>175895</xdr:colOff>
      <xdr:row>142</xdr:row>
      <xdr:rowOff>0</xdr:rowOff>
    </xdr:to>
    <xdr:pic>
      <xdr:nvPicPr>
        <xdr:cNvPr id="334" name="Image 333" descr="Image 3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70700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141</xdr:row>
      <xdr:rowOff>0</xdr:rowOff>
    </xdr:from>
    <xdr:to>
      <xdr:col>3</xdr:col>
      <xdr:colOff>175895</xdr:colOff>
      <xdr:row>142</xdr:row>
      <xdr:rowOff>0</xdr:rowOff>
    </xdr:to>
    <xdr:pic>
      <xdr:nvPicPr>
        <xdr:cNvPr id="335" name="Image 334" descr="Image 33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70700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142</xdr:row>
      <xdr:rowOff>0</xdr:rowOff>
    </xdr:from>
    <xdr:to>
      <xdr:col>1</xdr:col>
      <xdr:colOff>175895</xdr:colOff>
      <xdr:row>143</xdr:row>
      <xdr:rowOff>0</xdr:rowOff>
    </xdr:to>
    <xdr:pic>
      <xdr:nvPicPr>
        <xdr:cNvPr id="338" name="Image 337" descr="Image 3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739390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142</xdr:row>
      <xdr:rowOff>0</xdr:rowOff>
    </xdr:from>
    <xdr:to>
      <xdr:col>3</xdr:col>
      <xdr:colOff>175895</xdr:colOff>
      <xdr:row>143</xdr:row>
      <xdr:rowOff>0</xdr:rowOff>
    </xdr:to>
    <xdr:pic>
      <xdr:nvPicPr>
        <xdr:cNvPr id="339" name="Image 338" descr="Image 33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2739390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143</xdr:row>
      <xdr:rowOff>0</xdr:rowOff>
    </xdr:from>
    <xdr:to>
      <xdr:col>1</xdr:col>
      <xdr:colOff>175895</xdr:colOff>
      <xdr:row>144</xdr:row>
      <xdr:rowOff>0</xdr:rowOff>
    </xdr:to>
    <xdr:pic>
      <xdr:nvPicPr>
        <xdr:cNvPr id="340" name="Image 339" descr="Image 3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755582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143</xdr:row>
      <xdr:rowOff>0</xdr:rowOff>
    </xdr:from>
    <xdr:to>
      <xdr:col>3</xdr:col>
      <xdr:colOff>175895</xdr:colOff>
      <xdr:row>144</xdr:row>
      <xdr:rowOff>0</xdr:rowOff>
    </xdr:to>
    <xdr:pic>
      <xdr:nvPicPr>
        <xdr:cNvPr id="341" name="Image 340" descr="Image 34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755582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144</xdr:row>
      <xdr:rowOff>0</xdr:rowOff>
    </xdr:from>
    <xdr:to>
      <xdr:col>1</xdr:col>
      <xdr:colOff>175895</xdr:colOff>
      <xdr:row>145</xdr:row>
      <xdr:rowOff>0</xdr:rowOff>
    </xdr:to>
    <xdr:pic>
      <xdr:nvPicPr>
        <xdr:cNvPr id="342" name="Image 341" descr="Image 3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7717750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144</xdr:row>
      <xdr:rowOff>0</xdr:rowOff>
    </xdr:from>
    <xdr:to>
      <xdr:col>3</xdr:col>
      <xdr:colOff>175895</xdr:colOff>
      <xdr:row>145</xdr:row>
      <xdr:rowOff>0</xdr:rowOff>
    </xdr:to>
    <xdr:pic>
      <xdr:nvPicPr>
        <xdr:cNvPr id="343" name="Image 342" descr="Image 3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7717750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145</xdr:row>
      <xdr:rowOff>0</xdr:rowOff>
    </xdr:from>
    <xdr:to>
      <xdr:col>1</xdr:col>
      <xdr:colOff>175895</xdr:colOff>
      <xdr:row>146</xdr:row>
      <xdr:rowOff>0</xdr:rowOff>
    </xdr:to>
    <xdr:pic>
      <xdr:nvPicPr>
        <xdr:cNvPr id="344" name="Image 343" descr="Image 3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" y="27879675"/>
          <a:ext cx="161925" cy="161925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145</xdr:row>
      <xdr:rowOff>0</xdr:rowOff>
    </xdr:from>
    <xdr:to>
      <xdr:col>3</xdr:col>
      <xdr:colOff>175895</xdr:colOff>
      <xdr:row>146</xdr:row>
      <xdr:rowOff>0</xdr:rowOff>
    </xdr:to>
    <xdr:pic>
      <xdr:nvPicPr>
        <xdr:cNvPr id="345" name="Image 344" descr="Image 34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7879675"/>
          <a:ext cx="161925" cy="161925"/>
        </a:xfrm>
        <a:prstGeom prst="rect">
          <a:avLst/>
        </a:prstGeom>
      </xdr:spPr>
    </xdr:pic>
    <xdr:clientData/>
  </xdr:twoCellAnchor>
  <xdr:twoCellAnchor>
    <xdr:from>
      <xdr:col>1</xdr:col>
      <xdr:colOff>13970</xdr:colOff>
      <xdr:row>146</xdr:row>
      <xdr:rowOff>0</xdr:rowOff>
    </xdr:from>
    <xdr:to>
      <xdr:col>1</xdr:col>
      <xdr:colOff>175895</xdr:colOff>
      <xdr:row>147</xdr:row>
      <xdr:rowOff>0</xdr:rowOff>
    </xdr:to>
    <xdr:pic>
      <xdr:nvPicPr>
        <xdr:cNvPr id="346" name="Image 345" descr="Image 3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088" y="22960853"/>
          <a:ext cx="161925" cy="156882"/>
        </a:xfrm>
        <a:prstGeom prst="rect">
          <a:avLst/>
        </a:prstGeom>
      </xdr:spPr>
    </xdr:pic>
    <xdr:clientData/>
  </xdr:twoCellAnchor>
  <xdr:twoCellAnchor>
    <xdr:from>
      <xdr:col>3</xdr:col>
      <xdr:colOff>13970</xdr:colOff>
      <xdr:row>146</xdr:row>
      <xdr:rowOff>0</xdr:rowOff>
    </xdr:from>
    <xdr:to>
      <xdr:col>3</xdr:col>
      <xdr:colOff>175895</xdr:colOff>
      <xdr:row>147</xdr:row>
      <xdr:rowOff>0</xdr:rowOff>
    </xdr:to>
    <xdr:pic>
      <xdr:nvPicPr>
        <xdr:cNvPr id="347" name="Image 346" descr="Image 34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670" y="28041600"/>
          <a:ext cx="161925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Y152"/>
  <sheetViews>
    <sheetView tabSelected="1" topLeftCell="F1" zoomScale="85" zoomScaleNormal="85" workbookViewId="0">
      <pane ySplit="2" topLeftCell="A135" activePane="bottomLeft" state="frozen"/>
      <selection pane="bottomLeft" activeCell="H148" sqref="H148"/>
    </sheetView>
  </sheetViews>
  <sheetFormatPr defaultColWidth="9.140625" defaultRowHeight="12.75" x14ac:dyDescent="0.2"/>
  <cols>
    <col min="2" max="2" width="2.85546875" customWidth="1"/>
    <col min="3" max="3" width="48" bestFit="1" customWidth="1"/>
    <col min="4" max="4" width="2.85546875" customWidth="1"/>
    <col min="5" max="5" width="30.5703125" bestFit="1" customWidth="1"/>
    <col min="6" max="6" width="11" bestFit="1" customWidth="1"/>
    <col min="7" max="7" width="18.42578125" bestFit="1" customWidth="1"/>
    <col min="8" max="8" width="12.28515625" bestFit="1" customWidth="1"/>
    <col min="9" max="9" width="14.140625" bestFit="1" customWidth="1"/>
    <col min="10" max="10" width="12.28515625" bestFit="1" customWidth="1"/>
    <col min="11" max="11" width="15.42578125" bestFit="1" customWidth="1"/>
    <col min="12" max="12" width="16.5703125" bestFit="1" customWidth="1"/>
    <col min="13" max="14" width="12.28515625" bestFit="1" customWidth="1"/>
    <col min="15" max="15" width="11.85546875" bestFit="1" customWidth="1"/>
    <col min="16" max="16" width="12.28515625" bestFit="1" customWidth="1"/>
    <col min="17" max="17" width="14.140625" bestFit="1" customWidth="1"/>
    <col min="18" max="18" width="7.7109375" customWidth="1"/>
    <col min="19" max="20" width="12.42578125" bestFit="1" customWidth="1"/>
    <col min="21" max="21" width="11.7109375" bestFit="1" customWidth="1"/>
    <col min="22" max="22" width="16.28515625" bestFit="1" customWidth="1"/>
    <col min="23" max="23" width="22.5703125" bestFit="1" customWidth="1"/>
    <col min="24" max="25" width="19.42578125" bestFit="1" customWidth="1"/>
  </cols>
  <sheetData>
    <row r="1" spans="2:25" ht="13.5" thickBot="1" x14ac:dyDescent="0.25"/>
    <row r="2" spans="2:25" s="3" customFormat="1" ht="15" customHeight="1" thickBot="1" x14ac:dyDescent="0.25">
      <c r="B2" s="22" t="s">
        <v>37</v>
      </c>
      <c r="C2" s="23" t="s">
        <v>36</v>
      </c>
      <c r="D2" s="23" t="s">
        <v>37</v>
      </c>
      <c r="E2" s="23" t="s">
        <v>10</v>
      </c>
      <c r="F2" s="23" t="s">
        <v>7</v>
      </c>
      <c r="G2" s="24" t="s">
        <v>55</v>
      </c>
      <c r="H2" s="25" t="s">
        <v>21</v>
      </c>
      <c r="I2" s="26" t="s">
        <v>12</v>
      </c>
      <c r="J2" s="23" t="s">
        <v>0</v>
      </c>
      <c r="K2" s="23" t="s">
        <v>8</v>
      </c>
      <c r="L2" s="27" t="s">
        <v>27</v>
      </c>
      <c r="M2" s="23" t="s">
        <v>4</v>
      </c>
      <c r="N2" s="23" t="s">
        <v>13</v>
      </c>
      <c r="O2" s="23" t="s">
        <v>47</v>
      </c>
      <c r="P2" s="23" t="s">
        <v>46</v>
      </c>
      <c r="Q2" s="28" t="s">
        <v>58</v>
      </c>
      <c r="R2" s="12"/>
      <c r="S2" s="13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10" t="s">
        <v>54</v>
      </c>
    </row>
    <row r="3" spans="2:25" x14ac:dyDescent="0.2">
      <c r="B3" s="29"/>
      <c r="C3" s="30" t="s">
        <v>15</v>
      </c>
      <c r="D3" s="30"/>
      <c r="E3" s="30" t="s">
        <v>20</v>
      </c>
      <c r="F3" s="30" t="s">
        <v>14</v>
      </c>
      <c r="G3" s="31">
        <v>792.59999999999991</v>
      </c>
      <c r="H3" s="37">
        <f>IF($U3-$S3=0,1,($T3-$S3)/($U3-$S3))</f>
        <v>0.58431723135323343</v>
      </c>
      <c r="I3" s="58">
        <f>SUM(J3+K3)</f>
        <v>97</v>
      </c>
      <c r="J3" s="59">
        <v>2.23</v>
      </c>
      <c r="K3" s="59">
        <v>94.77</v>
      </c>
      <c r="L3" s="60">
        <v>3.01</v>
      </c>
      <c r="M3" s="61">
        <v>0</v>
      </c>
      <c r="N3" s="61">
        <v>3.01</v>
      </c>
      <c r="O3" s="33" t="str">
        <f>IF(AND(J3=0,M3=0),"Not Coded","Coded")</f>
        <v>Coded</v>
      </c>
      <c r="P3" s="33" t="str">
        <f>IF(AND(J3=0,N3=0),"Not Coded","Coded")</f>
        <v>Coded</v>
      </c>
      <c r="Q3" s="34" t="str">
        <f t="shared" ref="Q3:Q34" si="0">IF(O3&lt;&gt;P3,"Investigate",IF(AND(O3="Coded",P3="Coded"),"Include","Exclude"))</f>
        <v>Include</v>
      </c>
      <c r="S3" s="54">
        <f>(J3+M3)*(J3+N3)/100+(K3+N3)*(K3+M3)/100</f>
        <v>92.782957999999994</v>
      </c>
      <c r="T3" s="55">
        <f>I3</f>
        <v>97</v>
      </c>
      <c r="U3" s="55">
        <v>100</v>
      </c>
      <c r="V3" s="55">
        <f>(J3*G3)</f>
        <v>1767.4979999999998</v>
      </c>
      <c r="W3" s="55">
        <f>(K3*G3)</f>
        <v>75114.70199999999</v>
      </c>
      <c r="X3" s="55">
        <f>(M3*G3)</f>
        <v>0</v>
      </c>
      <c r="Y3" s="56">
        <f>(N3*G3)</f>
        <v>2385.7259999999997</v>
      </c>
    </row>
    <row r="4" spans="2:25" x14ac:dyDescent="0.2">
      <c r="B4" s="5"/>
      <c r="C4" s="1" t="s">
        <v>15</v>
      </c>
      <c r="D4" s="1"/>
      <c r="E4" s="1" t="s">
        <v>3</v>
      </c>
      <c r="F4" s="1" t="s">
        <v>14</v>
      </c>
      <c r="G4" s="19">
        <v>553</v>
      </c>
      <c r="H4" s="52">
        <f>IF($U4-$S4=0,1,($T4-$S4)/($U4-$S4))</f>
        <v>0.3839654258176548</v>
      </c>
      <c r="I4" s="62">
        <f t="shared" ref="I4:I67" si="1">SUM(J4+K4)</f>
        <v>92.89</v>
      </c>
      <c r="J4" s="63">
        <v>2.4500000000000002</v>
      </c>
      <c r="K4" s="63">
        <v>90.44</v>
      </c>
      <c r="L4" s="64">
        <v>7.11</v>
      </c>
      <c r="M4" s="65">
        <v>0</v>
      </c>
      <c r="N4" s="65">
        <v>7.11</v>
      </c>
      <c r="O4" s="3" t="str">
        <f t="shared" ref="O4:O57" si="2">IF(AND(J4=0,M4=0),"Not Coded","Coded")</f>
        <v>Coded</v>
      </c>
      <c r="P4" s="3" t="str">
        <f t="shared" ref="P4:P57" si="3">IF(AND(J4=0,N4=0),"Not Coded","Coded")</f>
        <v>Coded</v>
      </c>
      <c r="Q4" s="35" t="str">
        <f t="shared" si="0"/>
        <v>Include</v>
      </c>
      <c r="S4" s="54">
        <f>(J4+M4)*(J4+N4)/100+(K4+N4)*(K4+M4)/100</f>
        <v>88.458439999999982</v>
      </c>
      <c r="T4" s="55">
        <f>I4</f>
        <v>92.89</v>
      </c>
      <c r="U4" s="55">
        <v>100</v>
      </c>
      <c r="V4" s="55">
        <f>(J4*G4)</f>
        <v>1354.8500000000001</v>
      </c>
      <c r="W4" s="55">
        <f>(K4*G4)</f>
        <v>50013.32</v>
      </c>
      <c r="X4" s="55">
        <f>(M4*G4)</f>
        <v>0</v>
      </c>
      <c r="Y4" s="56">
        <f>(N4*G4)</f>
        <v>3931.8300000000004</v>
      </c>
    </row>
    <row r="5" spans="2:25" x14ac:dyDescent="0.2">
      <c r="B5" s="5"/>
      <c r="C5" s="1" t="s">
        <v>15</v>
      </c>
      <c r="D5" s="1"/>
      <c r="E5" s="1" t="s">
        <v>38</v>
      </c>
      <c r="F5" s="1" t="s">
        <v>14</v>
      </c>
      <c r="G5" s="19">
        <v>611.60000000000014</v>
      </c>
      <c r="H5" s="52">
        <f>IF($U5-$S5=0,1,($T5-$S5)/($U5-$S5))</f>
        <v>1</v>
      </c>
      <c r="I5" s="62">
        <f t="shared" si="1"/>
        <v>100</v>
      </c>
      <c r="J5" s="63">
        <v>12.25</v>
      </c>
      <c r="K5" s="63">
        <v>87.75</v>
      </c>
      <c r="L5" s="64">
        <v>0</v>
      </c>
      <c r="M5" s="65">
        <v>0</v>
      </c>
      <c r="N5" s="65">
        <v>0</v>
      </c>
      <c r="O5" s="3" t="str">
        <f t="shared" si="2"/>
        <v>Coded</v>
      </c>
      <c r="P5" s="3" t="str">
        <f t="shared" si="3"/>
        <v>Coded</v>
      </c>
      <c r="Q5" s="35" t="str">
        <f t="shared" si="0"/>
        <v>Include</v>
      </c>
      <c r="S5" s="54">
        <f>(J5+M5)*(J5+N5)/100+(K5+N5)*(K5+M5)/100</f>
        <v>78.501249999999999</v>
      </c>
      <c r="T5" s="55">
        <f>I5</f>
        <v>100</v>
      </c>
      <c r="U5" s="55">
        <v>100</v>
      </c>
      <c r="V5" s="55">
        <f>(J5*G5)</f>
        <v>7492.1000000000013</v>
      </c>
      <c r="W5" s="55">
        <f>(K5*G5)</f>
        <v>53667.900000000009</v>
      </c>
      <c r="X5" s="55">
        <f>(M5*G5)</f>
        <v>0</v>
      </c>
      <c r="Y5" s="56">
        <f>(N5*G5)</f>
        <v>0</v>
      </c>
    </row>
    <row r="6" spans="2:25" x14ac:dyDescent="0.2">
      <c r="B6" s="5"/>
      <c r="C6" s="1" t="s">
        <v>15</v>
      </c>
      <c r="D6" s="1"/>
      <c r="E6" s="1" t="s">
        <v>39</v>
      </c>
      <c r="F6" s="1" t="s">
        <v>14</v>
      </c>
      <c r="G6" s="19">
        <v>703.80000000000018</v>
      </c>
      <c r="H6" s="52">
        <f>IF($U6-$S6=0,1,($T6-$S6)/($U6-$S6))</f>
        <v>1</v>
      </c>
      <c r="I6" s="62">
        <f t="shared" si="1"/>
        <v>100</v>
      </c>
      <c r="J6" s="63">
        <v>5.68</v>
      </c>
      <c r="K6" s="63">
        <v>94.32</v>
      </c>
      <c r="L6" s="64">
        <v>0</v>
      </c>
      <c r="M6" s="65">
        <v>0</v>
      </c>
      <c r="N6" s="65">
        <v>0</v>
      </c>
      <c r="O6" s="3" t="str">
        <f t="shared" si="2"/>
        <v>Coded</v>
      </c>
      <c r="P6" s="3" t="str">
        <f t="shared" si="3"/>
        <v>Coded</v>
      </c>
      <c r="Q6" s="35" t="str">
        <f t="shared" si="0"/>
        <v>Include</v>
      </c>
      <c r="S6" s="54">
        <f>(J6+M6)*(J6+N6)/100+(K6+N6)*(K6+M6)/100</f>
        <v>89.285247999999996</v>
      </c>
      <c r="T6" s="55">
        <f>I6</f>
        <v>100</v>
      </c>
      <c r="U6" s="55">
        <v>100</v>
      </c>
      <c r="V6" s="55">
        <f>(J6*G6)</f>
        <v>3997.5840000000007</v>
      </c>
      <c r="W6" s="55">
        <f>(K6*G6)</f>
        <v>66382.416000000012</v>
      </c>
      <c r="X6" s="55">
        <f>(M6*G6)</f>
        <v>0</v>
      </c>
      <c r="Y6" s="56">
        <f>(N6*G6)</f>
        <v>0</v>
      </c>
    </row>
    <row r="7" spans="2:25" ht="13.5" thickBot="1" x14ac:dyDescent="0.25">
      <c r="B7" s="6"/>
      <c r="C7" s="7" t="s">
        <v>15</v>
      </c>
      <c r="D7" s="7"/>
      <c r="E7" s="7" t="s">
        <v>16</v>
      </c>
      <c r="F7" s="7" t="s">
        <v>14</v>
      </c>
      <c r="G7" s="20">
        <v>671</v>
      </c>
      <c r="H7" s="53">
        <f>IF($U7-$S7=0,1,($T7-$S7)/($U7-$S7))</f>
        <v>1</v>
      </c>
      <c r="I7" s="66">
        <f t="shared" si="1"/>
        <v>100</v>
      </c>
      <c r="J7" s="67">
        <v>5.83</v>
      </c>
      <c r="K7" s="67">
        <v>94.17</v>
      </c>
      <c r="L7" s="68">
        <v>0</v>
      </c>
      <c r="M7" s="69">
        <v>0</v>
      </c>
      <c r="N7" s="69">
        <v>0</v>
      </c>
      <c r="O7" s="8" t="str">
        <f t="shared" si="2"/>
        <v>Coded</v>
      </c>
      <c r="P7" s="8" t="str">
        <f t="shared" si="3"/>
        <v>Coded</v>
      </c>
      <c r="Q7" s="36" t="str">
        <f t="shared" si="0"/>
        <v>Include</v>
      </c>
      <c r="S7" s="54">
        <f>(J7+M7)*(J7+N7)/100+(K7+N7)*(K7+M7)/100</f>
        <v>89.019778000000002</v>
      </c>
      <c r="T7" s="55">
        <f>I7</f>
        <v>100</v>
      </c>
      <c r="U7" s="55">
        <v>100</v>
      </c>
      <c r="V7" s="55">
        <f>(J7*G7)</f>
        <v>3911.93</v>
      </c>
      <c r="W7" s="55">
        <f>(K7*G7)</f>
        <v>63188.07</v>
      </c>
      <c r="X7" s="55">
        <f>(M7*G7)</f>
        <v>0</v>
      </c>
      <c r="Y7" s="56">
        <f>(N7*G7)</f>
        <v>0</v>
      </c>
    </row>
    <row r="8" spans="2:25" x14ac:dyDescent="0.2">
      <c r="B8" s="29"/>
      <c r="C8" s="30" t="s">
        <v>25</v>
      </c>
      <c r="D8" s="30"/>
      <c r="E8" s="30" t="s">
        <v>20</v>
      </c>
      <c r="F8" s="30" t="s">
        <v>14</v>
      </c>
      <c r="G8" s="31">
        <v>792.59999999999991</v>
      </c>
      <c r="H8" s="37">
        <f>IF($U8-$S8=0,1,($T8-$S8)/($U8-$S8))</f>
        <v>0.58431723135323343</v>
      </c>
      <c r="I8" s="58">
        <f t="shared" si="1"/>
        <v>97</v>
      </c>
      <c r="J8" s="59">
        <v>2.23</v>
      </c>
      <c r="K8" s="59">
        <v>94.77</v>
      </c>
      <c r="L8" s="60">
        <v>3.01</v>
      </c>
      <c r="M8" s="61">
        <v>0</v>
      </c>
      <c r="N8" s="61">
        <v>3.01</v>
      </c>
      <c r="O8" s="33" t="str">
        <f t="shared" si="2"/>
        <v>Coded</v>
      </c>
      <c r="P8" s="33" t="str">
        <f t="shared" si="3"/>
        <v>Coded</v>
      </c>
      <c r="Q8" s="34" t="str">
        <f t="shared" si="0"/>
        <v>Include</v>
      </c>
      <c r="S8" s="54">
        <f>(J8+M8)*(J8+N8)/100+(K8+N8)*(K8+M8)/100</f>
        <v>92.782957999999994</v>
      </c>
      <c r="T8" s="55">
        <f>I8</f>
        <v>97</v>
      </c>
      <c r="U8" s="55">
        <v>100</v>
      </c>
      <c r="V8" s="55">
        <f>(J8*G8)</f>
        <v>1767.4979999999998</v>
      </c>
      <c r="W8" s="55">
        <f>(K8*G8)</f>
        <v>75114.70199999999</v>
      </c>
      <c r="X8" s="55">
        <f>(M8*G8)</f>
        <v>0</v>
      </c>
      <c r="Y8" s="56">
        <f>(N8*G8)</f>
        <v>2385.7259999999997</v>
      </c>
    </row>
    <row r="9" spans="2:25" x14ac:dyDescent="0.2">
      <c r="B9" s="5"/>
      <c r="C9" s="1" t="s">
        <v>25</v>
      </c>
      <c r="D9" s="1"/>
      <c r="E9" s="1" t="s">
        <v>3</v>
      </c>
      <c r="F9" s="1" t="s">
        <v>14</v>
      </c>
      <c r="G9" s="19">
        <v>553</v>
      </c>
      <c r="H9" s="52">
        <f>IF($U9-$S9=0,1,($T9-$S9)/($U9-$S9))</f>
        <v>1</v>
      </c>
      <c r="I9" s="62">
        <f t="shared" si="1"/>
        <v>100</v>
      </c>
      <c r="J9" s="63">
        <v>0</v>
      </c>
      <c r="K9" s="63">
        <v>100</v>
      </c>
      <c r="L9" s="64">
        <v>0</v>
      </c>
      <c r="M9" s="65">
        <v>0</v>
      </c>
      <c r="N9" s="65">
        <v>0</v>
      </c>
      <c r="O9" s="3" t="str">
        <f t="shared" si="2"/>
        <v>Not Coded</v>
      </c>
      <c r="P9" s="3" t="str">
        <f t="shared" si="3"/>
        <v>Not Coded</v>
      </c>
      <c r="Q9" s="35" t="str">
        <f t="shared" si="0"/>
        <v>Exclude</v>
      </c>
      <c r="S9" s="54">
        <f>(J9+M9)*(J9+N9)/100+(K9+N9)*(K9+M9)/100</f>
        <v>100</v>
      </c>
      <c r="T9" s="55">
        <f>I9</f>
        <v>100</v>
      </c>
      <c r="U9" s="55">
        <v>100</v>
      </c>
      <c r="V9" s="55">
        <f>(J9*G9)</f>
        <v>0</v>
      </c>
      <c r="W9" s="55">
        <f>(K9*G9)</f>
        <v>55300</v>
      </c>
      <c r="X9" s="55">
        <f>(M9*G9)</f>
        <v>0</v>
      </c>
      <c r="Y9" s="56">
        <f>(N9*G9)</f>
        <v>0</v>
      </c>
    </row>
    <row r="10" spans="2:25" x14ac:dyDescent="0.2">
      <c r="B10" s="5"/>
      <c r="C10" s="1" t="s">
        <v>25</v>
      </c>
      <c r="D10" s="1"/>
      <c r="E10" s="1" t="s">
        <v>38</v>
      </c>
      <c r="F10" s="1" t="s">
        <v>14</v>
      </c>
      <c r="G10" s="19">
        <v>611.60000000000014</v>
      </c>
      <c r="H10" s="52">
        <f>IF($U10-$S10=0,1,($T10-$S10)/($U10-$S10))</f>
        <v>0</v>
      </c>
      <c r="I10" s="62">
        <f t="shared" si="1"/>
        <v>87.75</v>
      </c>
      <c r="J10" s="63">
        <v>0</v>
      </c>
      <c r="K10" s="63">
        <v>87.75</v>
      </c>
      <c r="L10" s="64">
        <v>12.25</v>
      </c>
      <c r="M10" s="65">
        <v>12.25</v>
      </c>
      <c r="N10" s="65">
        <v>0</v>
      </c>
      <c r="O10" s="3" t="str">
        <f t="shared" si="2"/>
        <v>Coded</v>
      </c>
      <c r="P10" s="3" t="str">
        <f t="shared" si="3"/>
        <v>Not Coded</v>
      </c>
      <c r="Q10" s="35" t="str">
        <f t="shared" si="0"/>
        <v>Investigate</v>
      </c>
      <c r="S10" s="54">
        <f>(J10+M10)*(J10+N10)/100+(K10+N10)*(K10+M10)/100</f>
        <v>87.75</v>
      </c>
      <c r="T10" s="55">
        <f>I10</f>
        <v>87.75</v>
      </c>
      <c r="U10" s="55">
        <v>100</v>
      </c>
      <c r="V10" s="55">
        <f>(J10*G10)</f>
        <v>0</v>
      </c>
      <c r="W10" s="55">
        <f>(K10*G10)</f>
        <v>53667.900000000009</v>
      </c>
      <c r="X10" s="55">
        <f>(M10*G10)</f>
        <v>7492.1000000000013</v>
      </c>
      <c r="Y10" s="56">
        <f>(N10*G10)</f>
        <v>0</v>
      </c>
    </row>
    <row r="11" spans="2:25" x14ac:dyDescent="0.2">
      <c r="B11" s="5"/>
      <c r="C11" s="1" t="s">
        <v>25</v>
      </c>
      <c r="D11" s="1"/>
      <c r="E11" s="1" t="s">
        <v>39</v>
      </c>
      <c r="F11" s="1" t="s">
        <v>14</v>
      </c>
      <c r="G11" s="19">
        <v>703.80000000000018</v>
      </c>
      <c r="H11" s="52">
        <f>IF($U11-$S11=0,1,($T11-$S11)/($U11-$S11))</f>
        <v>1</v>
      </c>
      <c r="I11" s="62">
        <f t="shared" si="1"/>
        <v>100</v>
      </c>
      <c r="J11" s="63">
        <v>5.68</v>
      </c>
      <c r="K11" s="63">
        <v>94.32</v>
      </c>
      <c r="L11" s="64">
        <v>0</v>
      </c>
      <c r="M11" s="65">
        <v>0</v>
      </c>
      <c r="N11" s="65">
        <v>0</v>
      </c>
      <c r="O11" s="3" t="str">
        <f t="shared" si="2"/>
        <v>Coded</v>
      </c>
      <c r="P11" s="3" t="str">
        <f t="shared" si="3"/>
        <v>Coded</v>
      </c>
      <c r="Q11" s="35" t="str">
        <f t="shared" si="0"/>
        <v>Include</v>
      </c>
      <c r="R11" s="11"/>
      <c r="S11" s="54">
        <f>(J11+M11)*(J11+N11)/100+(K11+N11)*(K11+M11)/100</f>
        <v>89.285247999999996</v>
      </c>
      <c r="T11" s="55">
        <f>I11</f>
        <v>100</v>
      </c>
      <c r="U11" s="55">
        <v>100</v>
      </c>
      <c r="V11" s="55">
        <f>(J11*G11)</f>
        <v>3997.5840000000007</v>
      </c>
      <c r="W11" s="55">
        <f>(K11*G11)</f>
        <v>66382.416000000012</v>
      </c>
      <c r="X11" s="55">
        <f>(M11*G11)</f>
        <v>0</v>
      </c>
      <c r="Y11" s="56">
        <f>(N11*G11)</f>
        <v>0</v>
      </c>
    </row>
    <row r="12" spans="2:25" ht="13.5" thickBot="1" x14ac:dyDescent="0.25">
      <c r="B12" s="6"/>
      <c r="C12" s="7" t="s">
        <v>25</v>
      </c>
      <c r="D12" s="7"/>
      <c r="E12" s="7" t="s">
        <v>16</v>
      </c>
      <c r="F12" s="7" t="s">
        <v>14</v>
      </c>
      <c r="G12" s="20">
        <v>671</v>
      </c>
      <c r="H12" s="53">
        <f>IF($U12-$S12=0,1,($T12-$S12)/($U12-$S12))</f>
        <v>1</v>
      </c>
      <c r="I12" s="66">
        <f t="shared" si="1"/>
        <v>100</v>
      </c>
      <c r="J12" s="67">
        <v>5.83</v>
      </c>
      <c r="K12" s="67">
        <v>94.17</v>
      </c>
      <c r="L12" s="68">
        <v>0</v>
      </c>
      <c r="M12" s="69">
        <v>0</v>
      </c>
      <c r="N12" s="69">
        <v>0</v>
      </c>
      <c r="O12" s="8" t="str">
        <f t="shared" si="2"/>
        <v>Coded</v>
      </c>
      <c r="P12" s="8" t="str">
        <f t="shared" si="3"/>
        <v>Coded</v>
      </c>
      <c r="Q12" s="36" t="str">
        <f t="shared" si="0"/>
        <v>Include</v>
      </c>
      <c r="R12" s="11"/>
      <c r="S12" s="54">
        <f>(J12+M12)*(J12+N12)/100+(K12+N12)*(K12+M12)/100</f>
        <v>89.019778000000002</v>
      </c>
      <c r="T12" s="55">
        <f>I12</f>
        <v>100</v>
      </c>
      <c r="U12" s="55">
        <v>100</v>
      </c>
      <c r="V12" s="55">
        <f>(J12*G12)</f>
        <v>3911.93</v>
      </c>
      <c r="W12" s="55">
        <f>(K12*G12)</f>
        <v>63188.07</v>
      </c>
      <c r="X12" s="55">
        <f>(M12*G12)</f>
        <v>0</v>
      </c>
      <c r="Y12" s="56">
        <f>(N12*G12)</f>
        <v>0</v>
      </c>
    </row>
    <row r="13" spans="2:25" x14ac:dyDescent="0.2">
      <c r="B13" s="29"/>
      <c r="C13" s="30" t="s">
        <v>44</v>
      </c>
      <c r="D13" s="30"/>
      <c r="E13" s="30" t="s">
        <v>20</v>
      </c>
      <c r="F13" s="30" t="s">
        <v>14</v>
      </c>
      <c r="G13" s="31">
        <v>792.59999999999991</v>
      </c>
      <c r="H13" s="37">
        <f>IF($U13-$S13=0,1,($T13-$S13)/($U13-$S13))</f>
        <v>0</v>
      </c>
      <c r="I13" s="58">
        <f t="shared" si="1"/>
        <v>96.99</v>
      </c>
      <c r="J13" s="59">
        <v>0</v>
      </c>
      <c r="K13" s="59">
        <v>96.99</v>
      </c>
      <c r="L13" s="60">
        <v>3.01</v>
      </c>
      <c r="M13" s="61">
        <v>0</v>
      </c>
      <c r="N13" s="61">
        <v>3.01</v>
      </c>
      <c r="O13" s="33" t="str">
        <f t="shared" si="2"/>
        <v>Not Coded</v>
      </c>
      <c r="P13" s="33" t="str">
        <f t="shared" si="3"/>
        <v>Coded</v>
      </c>
      <c r="Q13" s="34" t="str">
        <f t="shared" si="0"/>
        <v>Investigate</v>
      </c>
      <c r="R13" s="11"/>
      <c r="S13" s="54">
        <f>(J13+M13)*(J13+N13)/100+(K13+N13)*(K13+M13)/100</f>
        <v>96.99</v>
      </c>
      <c r="T13" s="55">
        <f>I13</f>
        <v>96.99</v>
      </c>
      <c r="U13" s="55">
        <v>100</v>
      </c>
      <c r="V13" s="55">
        <f>(J13*G13)</f>
        <v>0</v>
      </c>
      <c r="W13" s="55">
        <f>(K13*G13)</f>
        <v>76874.27399999999</v>
      </c>
      <c r="X13" s="55">
        <f>(M13*G13)</f>
        <v>0</v>
      </c>
      <c r="Y13" s="56">
        <f>(N13*G13)</f>
        <v>2385.7259999999997</v>
      </c>
    </row>
    <row r="14" spans="2:25" x14ac:dyDescent="0.2">
      <c r="B14" s="5"/>
      <c r="C14" s="1" t="s">
        <v>44</v>
      </c>
      <c r="D14" s="1"/>
      <c r="E14" s="1" t="s">
        <v>3</v>
      </c>
      <c r="F14" s="1" t="s">
        <v>14</v>
      </c>
      <c r="G14" s="19">
        <v>553</v>
      </c>
      <c r="H14" s="52">
        <f>IF($U14-$S14=0,1,($T14-$S14)/($U14-$S14))</f>
        <v>1</v>
      </c>
      <c r="I14" s="62">
        <f t="shared" si="1"/>
        <v>100</v>
      </c>
      <c r="J14" s="63">
        <v>0</v>
      </c>
      <c r="K14" s="63">
        <v>100</v>
      </c>
      <c r="L14" s="64">
        <v>0</v>
      </c>
      <c r="M14" s="65">
        <v>0</v>
      </c>
      <c r="N14" s="65">
        <v>0</v>
      </c>
      <c r="O14" s="3" t="str">
        <f t="shared" si="2"/>
        <v>Not Coded</v>
      </c>
      <c r="P14" s="3" t="str">
        <f t="shared" si="3"/>
        <v>Not Coded</v>
      </c>
      <c r="Q14" s="35" t="str">
        <f t="shared" si="0"/>
        <v>Exclude</v>
      </c>
      <c r="R14" s="11"/>
      <c r="S14" s="54">
        <f>(J14+M14)*(J14+N14)/100+(K14+N14)*(K14+M14)/100</f>
        <v>100</v>
      </c>
      <c r="T14" s="55">
        <f>I14</f>
        <v>100</v>
      </c>
      <c r="U14" s="55">
        <v>100</v>
      </c>
      <c r="V14" s="55">
        <f>(J14*G14)</f>
        <v>0</v>
      </c>
      <c r="W14" s="55">
        <f>(K14*G14)</f>
        <v>55300</v>
      </c>
      <c r="X14" s="55">
        <f>(M14*G14)</f>
        <v>0</v>
      </c>
      <c r="Y14" s="56">
        <f>(N14*G14)</f>
        <v>0</v>
      </c>
    </row>
    <row r="15" spans="2:25" x14ac:dyDescent="0.2">
      <c r="B15" s="5"/>
      <c r="C15" s="1" t="s">
        <v>44</v>
      </c>
      <c r="D15" s="1"/>
      <c r="E15" s="1" t="s">
        <v>38</v>
      </c>
      <c r="F15" s="1" t="s">
        <v>14</v>
      </c>
      <c r="G15" s="19">
        <v>611.60000000000014</v>
      </c>
      <c r="H15" s="52">
        <f>IF($U15-$S15=0,1,($T15-$S15)/($U15-$S15))</f>
        <v>0</v>
      </c>
      <c r="I15" s="62">
        <f t="shared" si="1"/>
        <v>87.75</v>
      </c>
      <c r="J15" s="63">
        <v>0</v>
      </c>
      <c r="K15" s="63">
        <v>87.75</v>
      </c>
      <c r="L15" s="64">
        <v>12.25</v>
      </c>
      <c r="M15" s="65">
        <v>12.25</v>
      </c>
      <c r="N15" s="65">
        <v>0</v>
      </c>
      <c r="O15" s="3" t="str">
        <f t="shared" si="2"/>
        <v>Coded</v>
      </c>
      <c r="P15" s="3" t="str">
        <f t="shared" si="3"/>
        <v>Not Coded</v>
      </c>
      <c r="Q15" s="35" t="str">
        <f t="shared" si="0"/>
        <v>Investigate</v>
      </c>
      <c r="R15" s="11"/>
      <c r="S15" s="54">
        <f>(J15+M15)*(J15+N15)/100+(K15+N15)*(K15+M15)/100</f>
        <v>87.75</v>
      </c>
      <c r="T15" s="55">
        <f>I15</f>
        <v>87.75</v>
      </c>
      <c r="U15" s="55">
        <v>100</v>
      </c>
      <c r="V15" s="55">
        <f>(J15*G15)</f>
        <v>0</v>
      </c>
      <c r="W15" s="55">
        <f>(K15*G15)</f>
        <v>53667.900000000009</v>
      </c>
      <c r="X15" s="55">
        <f>(M15*G15)</f>
        <v>7492.1000000000013</v>
      </c>
      <c r="Y15" s="56">
        <f>(N15*G15)</f>
        <v>0</v>
      </c>
    </row>
    <row r="16" spans="2:25" x14ac:dyDescent="0.2">
      <c r="B16" s="5"/>
      <c r="C16" s="1" t="s">
        <v>44</v>
      </c>
      <c r="D16" s="1"/>
      <c r="E16" s="1" t="s">
        <v>39</v>
      </c>
      <c r="F16" s="1" t="s">
        <v>14</v>
      </c>
      <c r="G16" s="19">
        <v>703.80000000000018</v>
      </c>
      <c r="H16" s="52">
        <f>IF($U16-$S16=0,1,($T16-$S16)/($U16-$S16))</f>
        <v>1</v>
      </c>
      <c r="I16" s="62">
        <f t="shared" si="1"/>
        <v>100</v>
      </c>
      <c r="J16" s="63">
        <v>5.68</v>
      </c>
      <c r="K16" s="63">
        <v>94.32</v>
      </c>
      <c r="L16" s="64">
        <v>0</v>
      </c>
      <c r="M16" s="65">
        <v>0</v>
      </c>
      <c r="N16" s="65">
        <v>0</v>
      </c>
      <c r="O16" s="3" t="str">
        <f t="shared" si="2"/>
        <v>Coded</v>
      </c>
      <c r="P16" s="3" t="str">
        <f t="shared" si="3"/>
        <v>Coded</v>
      </c>
      <c r="Q16" s="35" t="str">
        <f t="shared" si="0"/>
        <v>Include</v>
      </c>
      <c r="R16" s="11"/>
      <c r="S16" s="54">
        <f>(J16+M16)*(J16+N16)/100+(K16+N16)*(K16+M16)/100</f>
        <v>89.285247999999996</v>
      </c>
      <c r="T16" s="55">
        <f>I16</f>
        <v>100</v>
      </c>
      <c r="U16" s="55">
        <v>100</v>
      </c>
      <c r="V16" s="55">
        <f>(J16*G16)</f>
        <v>3997.5840000000007</v>
      </c>
      <c r="W16" s="55">
        <f>(K16*G16)</f>
        <v>66382.416000000012</v>
      </c>
      <c r="X16" s="55">
        <f>(M16*G16)</f>
        <v>0</v>
      </c>
      <c r="Y16" s="56">
        <f>(N16*G16)</f>
        <v>0</v>
      </c>
    </row>
    <row r="17" spans="2:25" ht="13.5" thickBot="1" x14ac:dyDescent="0.25">
      <c r="B17" s="6"/>
      <c r="C17" s="7" t="s">
        <v>44</v>
      </c>
      <c r="D17" s="7"/>
      <c r="E17" s="7" t="s">
        <v>16</v>
      </c>
      <c r="F17" s="7" t="s">
        <v>14</v>
      </c>
      <c r="G17" s="20">
        <v>671</v>
      </c>
      <c r="H17" s="53">
        <f>IF($U17-$S17=0,1,($T17-$S17)/($U17-$S17))</f>
        <v>1</v>
      </c>
      <c r="I17" s="66">
        <f t="shared" si="1"/>
        <v>100</v>
      </c>
      <c r="J17" s="67">
        <v>5.83</v>
      </c>
      <c r="K17" s="67">
        <v>94.17</v>
      </c>
      <c r="L17" s="68">
        <v>0</v>
      </c>
      <c r="M17" s="69">
        <v>0</v>
      </c>
      <c r="N17" s="69">
        <v>0</v>
      </c>
      <c r="O17" s="8" t="str">
        <f t="shared" si="2"/>
        <v>Coded</v>
      </c>
      <c r="P17" s="8" t="str">
        <f t="shared" si="3"/>
        <v>Coded</v>
      </c>
      <c r="Q17" s="36" t="str">
        <f t="shared" si="0"/>
        <v>Include</v>
      </c>
      <c r="R17" s="11"/>
      <c r="S17" s="54">
        <f>(J17+M17)*(J17+N17)/100+(K17+N17)*(K17+M17)/100</f>
        <v>89.019778000000002</v>
      </c>
      <c r="T17" s="55">
        <f>I17</f>
        <v>100</v>
      </c>
      <c r="U17" s="55">
        <v>100</v>
      </c>
      <c r="V17" s="55">
        <f>(J17*G17)</f>
        <v>3911.93</v>
      </c>
      <c r="W17" s="55">
        <f>(K17*G17)</f>
        <v>63188.07</v>
      </c>
      <c r="X17" s="55">
        <f>(M17*G17)</f>
        <v>0</v>
      </c>
      <c r="Y17" s="56">
        <f>(N17*G17)</f>
        <v>0</v>
      </c>
    </row>
    <row r="18" spans="2:25" x14ac:dyDescent="0.2">
      <c r="B18" s="29"/>
      <c r="C18" s="30" t="s">
        <v>6</v>
      </c>
      <c r="D18" s="30"/>
      <c r="E18" s="30" t="s">
        <v>20</v>
      </c>
      <c r="F18" s="30" t="s">
        <v>14</v>
      </c>
      <c r="G18" s="31">
        <v>792.59999999999991</v>
      </c>
      <c r="H18" s="37">
        <f>IF($U18-$S18=0,1,($T18-$S18)/($U18-$S18))</f>
        <v>1</v>
      </c>
      <c r="I18" s="58">
        <f t="shared" si="1"/>
        <v>100</v>
      </c>
      <c r="J18" s="59">
        <v>0</v>
      </c>
      <c r="K18" s="59">
        <v>100</v>
      </c>
      <c r="L18" s="60">
        <v>0</v>
      </c>
      <c r="M18" s="61">
        <v>0</v>
      </c>
      <c r="N18" s="61">
        <v>0</v>
      </c>
      <c r="O18" s="33" t="str">
        <f t="shared" si="2"/>
        <v>Not Coded</v>
      </c>
      <c r="P18" s="33" t="str">
        <f t="shared" si="3"/>
        <v>Not Coded</v>
      </c>
      <c r="Q18" s="34" t="str">
        <f t="shared" si="0"/>
        <v>Exclude</v>
      </c>
      <c r="R18" s="11"/>
      <c r="S18" s="54">
        <f>(J18+M18)*(J18+N18)/100+(K18+N18)*(K18+M18)/100</f>
        <v>100</v>
      </c>
      <c r="T18" s="55">
        <f>I18</f>
        <v>100</v>
      </c>
      <c r="U18" s="55">
        <v>100</v>
      </c>
      <c r="V18" s="55">
        <f>(J18*G18)</f>
        <v>0</v>
      </c>
      <c r="W18" s="55">
        <f>(K18*G18)</f>
        <v>79259.999999999985</v>
      </c>
      <c r="X18" s="55">
        <f>(M18*G18)</f>
        <v>0</v>
      </c>
      <c r="Y18" s="56">
        <f>(N18*G18)</f>
        <v>0</v>
      </c>
    </row>
    <row r="19" spans="2:25" x14ac:dyDescent="0.2">
      <c r="B19" s="5"/>
      <c r="C19" s="1" t="s">
        <v>6</v>
      </c>
      <c r="D19" s="1"/>
      <c r="E19" s="1" t="s">
        <v>3</v>
      </c>
      <c r="F19" s="1" t="s">
        <v>14</v>
      </c>
      <c r="G19" s="19">
        <v>553</v>
      </c>
      <c r="H19" s="52">
        <f>IF($U19-$S19=0,1,($T19-$S19)/($U19-$S19))</f>
        <v>1</v>
      </c>
      <c r="I19" s="62">
        <f t="shared" si="1"/>
        <v>100</v>
      </c>
      <c r="J19" s="63">
        <v>0</v>
      </c>
      <c r="K19" s="63">
        <v>100</v>
      </c>
      <c r="L19" s="64">
        <v>0</v>
      </c>
      <c r="M19" s="65">
        <v>0</v>
      </c>
      <c r="N19" s="65">
        <v>0</v>
      </c>
      <c r="O19" s="3" t="str">
        <f t="shared" si="2"/>
        <v>Not Coded</v>
      </c>
      <c r="P19" s="3" t="str">
        <f t="shared" si="3"/>
        <v>Not Coded</v>
      </c>
      <c r="Q19" s="35" t="str">
        <f t="shared" si="0"/>
        <v>Exclude</v>
      </c>
      <c r="R19" s="11"/>
      <c r="S19" s="54">
        <f>(J19+M19)*(J19+N19)/100+(K19+N19)*(K19+M19)/100</f>
        <v>100</v>
      </c>
      <c r="T19" s="55">
        <f>I19</f>
        <v>100</v>
      </c>
      <c r="U19" s="55">
        <v>100</v>
      </c>
      <c r="V19" s="55">
        <f>(J19*G19)</f>
        <v>0</v>
      </c>
      <c r="W19" s="55">
        <f>(K19*G19)</f>
        <v>55300</v>
      </c>
      <c r="X19" s="55">
        <f>(M19*G19)</f>
        <v>0</v>
      </c>
      <c r="Y19" s="56">
        <f>(N19*G19)</f>
        <v>0</v>
      </c>
    </row>
    <row r="20" spans="2:25" x14ac:dyDescent="0.2">
      <c r="B20" s="5"/>
      <c r="C20" s="1" t="s">
        <v>6</v>
      </c>
      <c r="D20" s="1"/>
      <c r="E20" s="1" t="s">
        <v>38</v>
      </c>
      <c r="F20" s="1" t="s">
        <v>14</v>
      </c>
      <c r="G20" s="19">
        <v>611.60000000000014</v>
      </c>
      <c r="H20" s="52">
        <f>IF($U20-$S20=0,1,($T20-$S20)/($U20-$S20))</f>
        <v>1</v>
      </c>
      <c r="I20" s="62">
        <f t="shared" si="1"/>
        <v>100</v>
      </c>
      <c r="J20" s="63">
        <v>0</v>
      </c>
      <c r="K20" s="63">
        <v>100</v>
      </c>
      <c r="L20" s="64">
        <v>0</v>
      </c>
      <c r="M20" s="65">
        <v>0</v>
      </c>
      <c r="N20" s="65">
        <v>0</v>
      </c>
      <c r="O20" s="3" t="str">
        <f t="shared" si="2"/>
        <v>Not Coded</v>
      </c>
      <c r="P20" s="3" t="str">
        <f t="shared" si="3"/>
        <v>Not Coded</v>
      </c>
      <c r="Q20" s="35" t="str">
        <f t="shared" si="0"/>
        <v>Exclude</v>
      </c>
      <c r="R20" s="11"/>
      <c r="S20" s="54">
        <f>(J20+M20)*(J20+N20)/100+(K20+N20)*(K20+M20)/100</f>
        <v>100</v>
      </c>
      <c r="T20" s="55">
        <f>I20</f>
        <v>100</v>
      </c>
      <c r="U20" s="55">
        <v>100</v>
      </c>
      <c r="V20" s="55">
        <f>(J20*G20)</f>
        <v>0</v>
      </c>
      <c r="W20" s="55">
        <f>(K20*G20)</f>
        <v>61160.000000000015</v>
      </c>
      <c r="X20" s="55">
        <f>(M20*G20)</f>
        <v>0</v>
      </c>
      <c r="Y20" s="56">
        <f>(N20*G20)</f>
        <v>0</v>
      </c>
    </row>
    <row r="21" spans="2:25" x14ac:dyDescent="0.2">
      <c r="B21" s="5"/>
      <c r="C21" s="1" t="s">
        <v>6</v>
      </c>
      <c r="D21" s="1"/>
      <c r="E21" s="1" t="s">
        <v>39</v>
      </c>
      <c r="F21" s="1" t="s">
        <v>14</v>
      </c>
      <c r="G21" s="19">
        <v>703.80000000000018</v>
      </c>
      <c r="H21" s="52">
        <f>IF($U21-$S21=0,1,($T21-$S21)/($U21-$S21))</f>
        <v>1</v>
      </c>
      <c r="I21" s="62">
        <f t="shared" si="1"/>
        <v>100</v>
      </c>
      <c r="J21" s="63">
        <v>5.68</v>
      </c>
      <c r="K21" s="63">
        <v>94.32</v>
      </c>
      <c r="L21" s="64">
        <v>0</v>
      </c>
      <c r="M21" s="65">
        <v>0</v>
      </c>
      <c r="N21" s="65">
        <v>0</v>
      </c>
      <c r="O21" s="3" t="str">
        <f t="shared" si="2"/>
        <v>Coded</v>
      </c>
      <c r="P21" s="3" t="str">
        <f t="shared" si="3"/>
        <v>Coded</v>
      </c>
      <c r="Q21" s="35" t="str">
        <f t="shared" si="0"/>
        <v>Include</v>
      </c>
      <c r="R21" s="11"/>
      <c r="S21" s="54">
        <f>(J21+M21)*(J21+N21)/100+(K21+N21)*(K21+M21)/100</f>
        <v>89.285247999999996</v>
      </c>
      <c r="T21" s="55">
        <f>I21</f>
        <v>100</v>
      </c>
      <c r="U21" s="55">
        <v>100</v>
      </c>
      <c r="V21" s="55">
        <f>(J21*G21)</f>
        <v>3997.5840000000007</v>
      </c>
      <c r="W21" s="55">
        <f>(K21*G21)</f>
        <v>66382.416000000012</v>
      </c>
      <c r="X21" s="55">
        <f>(M21*G21)</f>
        <v>0</v>
      </c>
      <c r="Y21" s="56">
        <f>(N21*G21)</f>
        <v>0</v>
      </c>
    </row>
    <row r="22" spans="2:25" ht="13.5" thickBot="1" x14ac:dyDescent="0.25">
      <c r="B22" s="6"/>
      <c r="C22" s="7" t="s">
        <v>6</v>
      </c>
      <c r="D22" s="7"/>
      <c r="E22" s="7" t="s">
        <v>16</v>
      </c>
      <c r="F22" s="7" t="s">
        <v>14</v>
      </c>
      <c r="G22" s="20">
        <v>671</v>
      </c>
      <c r="H22" s="53">
        <f>IF($U22-$S22=0,1,($T22-$S22)/($U22-$S22))</f>
        <v>1</v>
      </c>
      <c r="I22" s="66">
        <f t="shared" si="1"/>
        <v>100</v>
      </c>
      <c r="J22" s="67">
        <v>5.83</v>
      </c>
      <c r="K22" s="67">
        <v>94.17</v>
      </c>
      <c r="L22" s="68">
        <v>0</v>
      </c>
      <c r="M22" s="69">
        <v>0</v>
      </c>
      <c r="N22" s="69">
        <v>0</v>
      </c>
      <c r="O22" s="8" t="str">
        <f t="shared" si="2"/>
        <v>Coded</v>
      </c>
      <c r="P22" s="8" t="str">
        <f t="shared" si="3"/>
        <v>Coded</v>
      </c>
      <c r="Q22" s="36" t="str">
        <f t="shared" si="0"/>
        <v>Include</v>
      </c>
      <c r="R22" s="11"/>
      <c r="S22" s="54">
        <f>(J22+M22)*(J22+N22)/100+(K22+N22)*(K22+M22)/100</f>
        <v>89.019778000000002</v>
      </c>
      <c r="T22" s="55">
        <f>I22</f>
        <v>100</v>
      </c>
      <c r="U22" s="55">
        <v>100</v>
      </c>
      <c r="V22" s="55">
        <f>(J22*G22)</f>
        <v>3911.93</v>
      </c>
      <c r="W22" s="55">
        <f>(K22*G22)</f>
        <v>63188.07</v>
      </c>
      <c r="X22" s="55">
        <f>(M22*G22)</f>
        <v>0</v>
      </c>
      <c r="Y22" s="56">
        <f>(N22*G22)</f>
        <v>0</v>
      </c>
    </row>
    <row r="23" spans="2:25" x14ac:dyDescent="0.2">
      <c r="B23" s="29"/>
      <c r="C23" s="30" t="s">
        <v>11</v>
      </c>
      <c r="D23" s="30"/>
      <c r="E23" s="30" t="s">
        <v>20</v>
      </c>
      <c r="F23" s="30" t="s">
        <v>14</v>
      </c>
      <c r="G23" s="31">
        <v>792.59999999999991</v>
      </c>
      <c r="H23" s="37">
        <f>IF($U23-$S23=0,1,($T23-$S23)/($U23-$S23))</f>
        <v>1</v>
      </c>
      <c r="I23" s="58">
        <f t="shared" si="1"/>
        <v>100</v>
      </c>
      <c r="J23" s="59">
        <v>0</v>
      </c>
      <c r="K23" s="59">
        <v>100</v>
      </c>
      <c r="L23" s="60">
        <v>0</v>
      </c>
      <c r="M23" s="61">
        <v>0</v>
      </c>
      <c r="N23" s="61">
        <v>0</v>
      </c>
      <c r="O23" s="33" t="str">
        <f t="shared" si="2"/>
        <v>Not Coded</v>
      </c>
      <c r="P23" s="33" t="str">
        <f t="shared" si="3"/>
        <v>Not Coded</v>
      </c>
      <c r="Q23" s="34" t="str">
        <f t="shared" si="0"/>
        <v>Exclude</v>
      </c>
      <c r="R23" s="11"/>
      <c r="S23" s="54">
        <f>(J23+M23)*(J23+N23)/100+(K23+N23)*(K23+M23)/100</f>
        <v>100</v>
      </c>
      <c r="T23" s="55">
        <f>I23</f>
        <v>100</v>
      </c>
      <c r="U23" s="55">
        <v>100</v>
      </c>
      <c r="V23" s="55">
        <f>(J23*G23)</f>
        <v>0</v>
      </c>
      <c r="W23" s="55">
        <f>(K23*G23)</f>
        <v>79259.999999999985</v>
      </c>
      <c r="X23" s="55">
        <f>(M23*G23)</f>
        <v>0</v>
      </c>
      <c r="Y23" s="56">
        <f>(N23*G23)</f>
        <v>0</v>
      </c>
    </row>
    <row r="24" spans="2:25" x14ac:dyDescent="0.2">
      <c r="B24" s="5"/>
      <c r="C24" s="1" t="s">
        <v>11</v>
      </c>
      <c r="D24" s="1"/>
      <c r="E24" s="1" t="s">
        <v>3</v>
      </c>
      <c r="F24" s="1" t="s">
        <v>14</v>
      </c>
      <c r="G24" s="19">
        <v>553</v>
      </c>
      <c r="H24" s="52">
        <f>IF($U24-$S24=0,1,($T24-$S24)/($U24-$S24))</f>
        <v>1</v>
      </c>
      <c r="I24" s="62">
        <f t="shared" si="1"/>
        <v>100</v>
      </c>
      <c r="J24" s="63">
        <v>0</v>
      </c>
      <c r="K24" s="63">
        <v>100</v>
      </c>
      <c r="L24" s="64">
        <v>0</v>
      </c>
      <c r="M24" s="65">
        <v>0</v>
      </c>
      <c r="N24" s="65">
        <v>0</v>
      </c>
      <c r="O24" s="3" t="str">
        <f t="shared" si="2"/>
        <v>Not Coded</v>
      </c>
      <c r="P24" s="3" t="str">
        <f t="shared" si="3"/>
        <v>Not Coded</v>
      </c>
      <c r="Q24" s="35" t="str">
        <f t="shared" si="0"/>
        <v>Exclude</v>
      </c>
      <c r="R24" s="11"/>
      <c r="S24" s="54">
        <f>(J24+M24)*(J24+N24)/100+(K24+N24)*(K24+M24)/100</f>
        <v>100</v>
      </c>
      <c r="T24" s="55">
        <f>I24</f>
        <v>100</v>
      </c>
      <c r="U24" s="55">
        <v>100</v>
      </c>
      <c r="V24" s="55">
        <f>(J24*G24)</f>
        <v>0</v>
      </c>
      <c r="W24" s="55">
        <f>(K24*G24)</f>
        <v>55300</v>
      </c>
      <c r="X24" s="55">
        <f>(M24*G24)</f>
        <v>0</v>
      </c>
      <c r="Y24" s="56">
        <f>(N24*G24)</f>
        <v>0</v>
      </c>
    </row>
    <row r="25" spans="2:25" x14ac:dyDescent="0.2">
      <c r="B25" s="5"/>
      <c r="C25" s="1" t="s">
        <v>11</v>
      </c>
      <c r="D25" s="1"/>
      <c r="E25" s="1" t="s">
        <v>38</v>
      </c>
      <c r="F25" s="1" t="s">
        <v>14</v>
      </c>
      <c r="G25" s="19">
        <v>611.60000000000014</v>
      </c>
      <c r="H25" s="52">
        <f>IF($U25-$S25=0,1,($T25-$S25)/($U25-$S25))</f>
        <v>0</v>
      </c>
      <c r="I25" s="62">
        <f t="shared" si="1"/>
        <v>87.75</v>
      </c>
      <c r="J25" s="63">
        <v>0</v>
      </c>
      <c r="K25" s="63">
        <v>87.75</v>
      </c>
      <c r="L25" s="64">
        <v>12.25</v>
      </c>
      <c r="M25" s="65">
        <v>12.25</v>
      </c>
      <c r="N25" s="65">
        <v>0</v>
      </c>
      <c r="O25" s="3" t="str">
        <f t="shared" si="2"/>
        <v>Coded</v>
      </c>
      <c r="P25" s="3" t="str">
        <f t="shared" si="3"/>
        <v>Not Coded</v>
      </c>
      <c r="Q25" s="35" t="str">
        <f t="shared" si="0"/>
        <v>Investigate</v>
      </c>
      <c r="R25" s="11"/>
      <c r="S25" s="54">
        <f>(J25+M25)*(J25+N25)/100+(K25+N25)*(K25+M25)/100</f>
        <v>87.75</v>
      </c>
      <c r="T25" s="55">
        <f>I25</f>
        <v>87.75</v>
      </c>
      <c r="U25" s="55">
        <v>100</v>
      </c>
      <c r="V25" s="55">
        <f>(J25*G25)</f>
        <v>0</v>
      </c>
      <c r="W25" s="55">
        <f>(K25*G25)</f>
        <v>53667.900000000009</v>
      </c>
      <c r="X25" s="55">
        <f>(M25*G25)</f>
        <v>7492.1000000000013</v>
      </c>
      <c r="Y25" s="56">
        <f>(N25*G25)</f>
        <v>0</v>
      </c>
    </row>
    <row r="26" spans="2:25" x14ac:dyDescent="0.2">
      <c r="B26" s="5"/>
      <c r="C26" s="1" t="s">
        <v>11</v>
      </c>
      <c r="D26" s="1"/>
      <c r="E26" s="1" t="s">
        <v>39</v>
      </c>
      <c r="F26" s="1" t="s">
        <v>14</v>
      </c>
      <c r="G26" s="19">
        <v>703.80000000000018</v>
      </c>
      <c r="H26" s="52">
        <f>IF($U26-$S26=0,1,($T26-$S26)/($U26-$S26))</f>
        <v>0</v>
      </c>
      <c r="I26" s="62">
        <f t="shared" si="1"/>
        <v>94.32</v>
      </c>
      <c r="J26" s="63">
        <v>0</v>
      </c>
      <c r="K26" s="63">
        <v>94.32</v>
      </c>
      <c r="L26" s="64">
        <v>5.68</v>
      </c>
      <c r="M26" s="65">
        <v>0</v>
      </c>
      <c r="N26" s="65">
        <v>5.68</v>
      </c>
      <c r="O26" s="3" t="str">
        <f t="shared" si="2"/>
        <v>Not Coded</v>
      </c>
      <c r="P26" s="3" t="str">
        <f t="shared" si="3"/>
        <v>Coded</v>
      </c>
      <c r="Q26" s="35" t="str">
        <f t="shared" si="0"/>
        <v>Investigate</v>
      </c>
      <c r="R26" s="11"/>
      <c r="S26" s="54">
        <f>(J26+M26)*(J26+N26)/100+(K26+N26)*(K26+M26)/100</f>
        <v>94.32</v>
      </c>
      <c r="T26" s="55">
        <f>I26</f>
        <v>94.32</v>
      </c>
      <c r="U26" s="55">
        <v>100</v>
      </c>
      <c r="V26" s="55">
        <f>(J26*G26)</f>
        <v>0</v>
      </c>
      <c r="W26" s="55">
        <f>(K26*G26)</f>
        <v>66382.416000000012</v>
      </c>
      <c r="X26" s="55">
        <f>(M26*G26)</f>
        <v>0</v>
      </c>
      <c r="Y26" s="56">
        <f>(N26*G26)</f>
        <v>3997.5840000000007</v>
      </c>
    </row>
    <row r="27" spans="2:25" ht="13.5" thickBot="1" x14ac:dyDescent="0.25">
      <c r="B27" s="6"/>
      <c r="C27" s="7" t="s">
        <v>11</v>
      </c>
      <c r="D27" s="7"/>
      <c r="E27" s="7" t="s">
        <v>16</v>
      </c>
      <c r="F27" s="7" t="s">
        <v>14</v>
      </c>
      <c r="G27" s="20">
        <v>671</v>
      </c>
      <c r="H27" s="53">
        <f>IF($U27-$S27=0,1,($T27-$S27)/($U27-$S27))</f>
        <v>0</v>
      </c>
      <c r="I27" s="66">
        <f t="shared" si="1"/>
        <v>94.17</v>
      </c>
      <c r="J27" s="67">
        <v>0</v>
      </c>
      <c r="K27" s="67">
        <v>94.17</v>
      </c>
      <c r="L27" s="68">
        <v>5.83</v>
      </c>
      <c r="M27" s="69">
        <v>5.83</v>
      </c>
      <c r="N27" s="69">
        <v>0</v>
      </c>
      <c r="O27" s="8" t="str">
        <f t="shared" si="2"/>
        <v>Coded</v>
      </c>
      <c r="P27" s="8" t="str">
        <f t="shared" si="3"/>
        <v>Not Coded</v>
      </c>
      <c r="Q27" s="36" t="str">
        <f t="shared" si="0"/>
        <v>Investigate</v>
      </c>
      <c r="R27" s="11"/>
      <c r="S27" s="54">
        <f>(J27+M27)*(J27+N27)/100+(K27+N27)*(K27+M27)/100</f>
        <v>94.17</v>
      </c>
      <c r="T27" s="55">
        <f>I27</f>
        <v>94.17</v>
      </c>
      <c r="U27" s="55">
        <v>100</v>
      </c>
      <c r="V27" s="55">
        <f>(J27*G27)</f>
        <v>0</v>
      </c>
      <c r="W27" s="55">
        <f>(K27*G27)</f>
        <v>63188.07</v>
      </c>
      <c r="X27" s="55">
        <f>(M27*G27)</f>
        <v>3911.93</v>
      </c>
      <c r="Y27" s="56">
        <f>(N27*G27)</f>
        <v>0</v>
      </c>
    </row>
    <row r="28" spans="2:25" x14ac:dyDescent="0.2">
      <c r="B28" s="29"/>
      <c r="C28" s="30" t="s">
        <v>5</v>
      </c>
      <c r="D28" s="30"/>
      <c r="E28" s="30" t="s">
        <v>20</v>
      </c>
      <c r="F28" s="30" t="s">
        <v>14</v>
      </c>
      <c r="G28" s="31">
        <v>792.59999999999991</v>
      </c>
      <c r="H28" s="37">
        <f>IF($U28-$S28=0,1,($T28-$S28)/($U28-$S28))</f>
        <v>1</v>
      </c>
      <c r="I28" s="58">
        <f t="shared" si="1"/>
        <v>100</v>
      </c>
      <c r="J28" s="59">
        <v>2.23</v>
      </c>
      <c r="K28" s="59">
        <v>97.77</v>
      </c>
      <c r="L28" s="60">
        <v>0</v>
      </c>
      <c r="M28" s="61">
        <v>0</v>
      </c>
      <c r="N28" s="61">
        <v>0</v>
      </c>
      <c r="O28" s="33" t="str">
        <f t="shared" si="2"/>
        <v>Coded</v>
      </c>
      <c r="P28" s="33" t="str">
        <f t="shared" si="3"/>
        <v>Coded</v>
      </c>
      <c r="Q28" s="34" t="str">
        <f t="shared" si="0"/>
        <v>Include</v>
      </c>
      <c r="R28" s="11"/>
      <c r="S28" s="54">
        <f>(J28+M28)*(J28+N28)/100+(K28+N28)*(K28+M28)/100</f>
        <v>95.639457999999991</v>
      </c>
      <c r="T28" s="55">
        <f>I28</f>
        <v>100</v>
      </c>
      <c r="U28" s="55">
        <v>100</v>
      </c>
      <c r="V28" s="55">
        <f>(J28*G28)</f>
        <v>1767.4979999999998</v>
      </c>
      <c r="W28" s="55">
        <f>(K28*G28)</f>
        <v>77492.501999999993</v>
      </c>
      <c r="X28" s="55">
        <f>(M28*G28)</f>
        <v>0</v>
      </c>
      <c r="Y28" s="56">
        <f>(N28*G28)</f>
        <v>0</v>
      </c>
    </row>
    <row r="29" spans="2:25" x14ac:dyDescent="0.2">
      <c r="B29" s="5"/>
      <c r="C29" s="1" t="s">
        <v>5</v>
      </c>
      <c r="D29" s="1"/>
      <c r="E29" s="1" t="s">
        <v>3</v>
      </c>
      <c r="F29" s="1" t="s">
        <v>14</v>
      </c>
      <c r="G29" s="19">
        <v>553</v>
      </c>
      <c r="H29" s="52">
        <f>IF($U29-$S29=0,1,($T29-$S29)/($U29-$S29))</f>
        <v>1</v>
      </c>
      <c r="I29" s="62">
        <f t="shared" si="1"/>
        <v>100</v>
      </c>
      <c r="J29" s="63">
        <v>0</v>
      </c>
      <c r="K29" s="63">
        <v>100</v>
      </c>
      <c r="L29" s="64">
        <v>0</v>
      </c>
      <c r="M29" s="65">
        <v>0</v>
      </c>
      <c r="N29" s="65">
        <v>0</v>
      </c>
      <c r="O29" s="3" t="str">
        <f t="shared" si="2"/>
        <v>Not Coded</v>
      </c>
      <c r="P29" s="3" t="str">
        <f t="shared" si="3"/>
        <v>Not Coded</v>
      </c>
      <c r="Q29" s="35" t="str">
        <f t="shared" si="0"/>
        <v>Exclude</v>
      </c>
      <c r="R29" s="11"/>
      <c r="S29" s="54">
        <f>(J29+M29)*(J29+N29)/100+(K29+N29)*(K29+M29)/100</f>
        <v>100</v>
      </c>
      <c r="T29" s="55">
        <f>I29</f>
        <v>100</v>
      </c>
      <c r="U29" s="55">
        <v>100</v>
      </c>
      <c r="V29" s="55">
        <f>(J29*G29)</f>
        <v>0</v>
      </c>
      <c r="W29" s="55">
        <f>(K29*G29)</f>
        <v>55300</v>
      </c>
      <c r="X29" s="55">
        <f>(M29*G29)</f>
        <v>0</v>
      </c>
      <c r="Y29" s="56">
        <f>(N29*G29)</f>
        <v>0</v>
      </c>
    </row>
    <row r="30" spans="2:25" x14ac:dyDescent="0.2">
      <c r="B30" s="5"/>
      <c r="C30" s="1" t="s">
        <v>5</v>
      </c>
      <c r="D30" s="1"/>
      <c r="E30" s="1" t="s">
        <v>38</v>
      </c>
      <c r="F30" s="1" t="s">
        <v>14</v>
      </c>
      <c r="G30" s="19">
        <v>611.60000000000014</v>
      </c>
      <c r="H30" s="52">
        <f>IF($U30-$S30=0,1,($T30-$S30)/($U30-$S30))</f>
        <v>1</v>
      </c>
      <c r="I30" s="62">
        <f t="shared" si="1"/>
        <v>100</v>
      </c>
      <c r="J30" s="63">
        <v>0</v>
      </c>
      <c r="K30" s="63">
        <v>100</v>
      </c>
      <c r="L30" s="64">
        <v>0</v>
      </c>
      <c r="M30" s="65">
        <v>0</v>
      </c>
      <c r="N30" s="65">
        <v>0</v>
      </c>
      <c r="O30" s="3" t="str">
        <f t="shared" si="2"/>
        <v>Not Coded</v>
      </c>
      <c r="P30" s="3" t="str">
        <f t="shared" si="3"/>
        <v>Not Coded</v>
      </c>
      <c r="Q30" s="35" t="str">
        <f t="shared" si="0"/>
        <v>Exclude</v>
      </c>
      <c r="R30" s="11"/>
      <c r="S30" s="54">
        <f>(J30+M30)*(J30+N30)/100+(K30+N30)*(K30+M30)/100</f>
        <v>100</v>
      </c>
      <c r="T30" s="55">
        <f>I30</f>
        <v>100</v>
      </c>
      <c r="U30" s="55">
        <v>100</v>
      </c>
      <c r="V30" s="55">
        <f>(J30*G30)</f>
        <v>0</v>
      </c>
      <c r="W30" s="55">
        <f>(K30*G30)</f>
        <v>61160.000000000015</v>
      </c>
      <c r="X30" s="55">
        <f>(M30*G30)</f>
        <v>0</v>
      </c>
      <c r="Y30" s="56">
        <f>(N30*G30)</f>
        <v>0</v>
      </c>
    </row>
    <row r="31" spans="2:25" x14ac:dyDescent="0.2">
      <c r="B31" s="5"/>
      <c r="C31" s="1" t="s">
        <v>5</v>
      </c>
      <c r="D31" s="1"/>
      <c r="E31" s="1" t="s">
        <v>39</v>
      </c>
      <c r="F31" s="1" t="s">
        <v>14</v>
      </c>
      <c r="G31" s="19">
        <v>703.80000000000018</v>
      </c>
      <c r="H31" s="52">
        <f>IF($U31-$S31=0,1,($T31-$S31)/($U31-$S31))</f>
        <v>1</v>
      </c>
      <c r="I31" s="62">
        <f t="shared" si="1"/>
        <v>100</v>
      </c>
      <c r="J31" s="63">
        <v>5.68</v>
      </c>
      <c r="K31" s="63">
        <v>94.32</v>
      </c>
      <c r="L31" s="64">
        <v>0</v>
      </c>
      <c r="M31" s="65">
        <v>0</v>
      </c>
      <c r="N31" s="65">
        <v>0</v>
      </c>
      <c r="O31" s="3" t="str">
        <f t="shared" si="2"/>
        <v>Coded</v>
      </c>
      <c r="P31" s="3" t="str">
        <f t="shared" si="3"/>
        <v>Coded</v>
      </c>
      <c r="Q31" s="35" t="str">
        <f t="shared" si="0"/>
        <v>Include</v>
      </c>
      <c r="R31" s="11"/>
      <c r="S31" s="54">
        <f>(J31+M31)*(J31+N31)/100+(K31+N31)*(K31+M31)/100</f>
        <v>89.285247999999996</v>
      </c>
      <c r="T31" s="55">
        <f>I31</f>
        <v>100</v>
      </c>
      <c r="U31" s="55">
        <v>100</v>
      </c>
      <c r="V31" s="55">
        <f>(J31*G31)</f>
        <v>3997.5840000000007</v>
      </c>
      <c r="W31" s="55">
        <f>(K31*G31)</f>
        <v>66382.416000000012</v>
      </c>
      <c r="X31" s="55">
        <f>(M31*G31)</f>
        <v>0</v>
      </c>
      <c r="Y31" s="56">
        <f>(N31*G31)</f>
        <v>0</v>
      </c>
    </row>
    <row r="32" spans="2:25" ht="13.5" thickBot="1" x14ac:dyDescent="0.25">
      <c r="B32" s="6"/>
      <c r="C32" s="7" t="s">
        <v>5</v>
      </c>
      <c r="D32" s="7"/>
      <c r="E32" s="7" t="s">
        <v>16</v>
      </c>
      <c r="F32" s="7" t="s">
        <v>14</v>
      </c>
      <c r="G32" s="20">
        <v>671</v>
      </c>
      <c r="H32" s="53">
        <f>IF($U32-$S32=0,1,($T32-$S32)/($U32-$S32))</f>
        <v>1</v>
      </c>
      <c r="I32" s="66">
        <f t="shared" si="1"/>
        <v>100</v>
      </c>
      <c r="J32" s="67">
        <v>5.83</v>
      </c>
      <c r="K32" s="67">
        <v>94.17</v>
      </c>
      <c r="L32" s="68">
        <v>0</v>
      </c>
      <c r="M32" s="69">
        <v>0</v>
      </c>
      <c r="N32" s="69">
        <v>0</v>
      </c>
      <c r="O32" s="8" t="str">
        <f t="shared" si="2"/>
        <v>Coded</v>
      </c>
      <c r="P32" s="8" t="str">
        <f t="shared" si="3"/>
        <v>Coded</v>
      </c>
      <c r="Q32" s="36" t="str">
        <f t="shared" si="0"/>
        <v>Include</v>
      </c>
      <c r="R32" s="11"/>
      <c r="S32" s="54">
        <f>(J32+M32)*(J32+N32)/100+(K32+N32)*(K32+M32)/100</f>
        <v>89.019778000000002</v>
      </c>
      <c r="T32" s="55">
        <f>I32</f>
        <v>100</v>
      </c>
      <c r="U32" s="55">
        <v>100</v>
      </c>
      <c r="V32" s="55">
        <f>(J32*G32)</f>
        <v>3911.93</v>
      </c>
      <c r="W32" s="55">
        <f>(K32*G32)</f>
        <v>63188.07</v>
      </c>
      <c r="X32" s="55">
        <f>(M32*G32)</f>
        <v>0</v>
      </c>
      <c r="Y32" s="56">
        <f>(N32*G32)</f>
        <v>0</v>
      </c>
    </row>
    <row r="33" spans="2:25" x14ac:dyDescent="0.2">
      <c r="B33" s="29"/>
      <c r="C33" s="30" t="s">
        <v>23</v>
      </c>
      <c r="D33" s="30"/>
      <c r="E33" s="30" t="s">
        <v>20</v>
      </c>
      <c r="F33" s="30" t="s">
        <v>14</v>
      </c>
      <c r="G33" s="31">
        <v>792.59999999999991</v>
      </c>
      <c r="H33" s="37">
        <f>IF($U33-$S33=0,1,($T33-$S33)/($U33-$S33))</f>
        <v>1</v>
      </c>
      <c r="I33" s="58">
        <f t="shared" si="1"/>
        <v>100</v>
      </c>
      <c r="J33" s="59">
        <v>0</v>
      </c>
      <c r="K33" s="59">
        <v>100</v>
      </c>
      <c r="L33" s="60">
        <v>0</v>
      </c>
      <c r="M33" s="61">
        <v>0</v>
      </c>
      <c r="N33" s="61">
        <v>0</v>
      </c>
      <c r="O33" s="33" t="str">
        <f t="shared" si="2"/>
        <v>Not Coded</v>
      </c>
      <c r="P33" s="33" t="str">
        <f t="shared" si="3"/>
        <v>Not Coded</v>
      </c>
      <c r="Q33" s="34" t="str">
        <f t="shared" si="0"/>
        <v>Exclude</v>
      </c>
      <c r="R33" s="11"/>
      <c r="S33" s="54">
        <f>(J33+M33)*(J33+N33)/100+(K33+N33)*(K33+M33)/100</f>
        <v>100</v>
      </c>
      <c r="T33" s="55">
        <f>I33</f>
        <v>100</v>
      </c>
      <c r="U33" s="55">
        <v>100</v>
      </c>
      <c r="V33" s="55">
        <f>(J33*G33)</f>
        <v>0</v>
      </c>
      <c r="W33" s="55">
        <f>(K33*G33)</f>
        <v>79259.999999999985</v>
      </c>
      <c r="X33" s="55">
        <f>(M33*G33)</f>
        <v>0</v>
      </c>
      <c r="Y33" s="56">
        <f>(N33*G33)</f>
        <v>0</v>
      </c>
    </row>
    <row r="34" spans="2:25" x14ac:dyDescent="0.2">
      <c r="B34" s="5"/>
      <c r="C34" s="1" t="s">
        <v>23</v>
      </c>
      <c r="D34" s="1"/>
      <c r="E34" s="1" t="s">
        <v>3</v>
      </c>
      <c r="F34" s="1" t="s">
        <v>14</v>
      </c>
      <c r="G34" s="19">
        <v>553</v>
      </c>
      <c r="H34" s="52">
        <f>IF($U34-$S34=0,1,($T34-$S34)/($U34-$S34))</f>
        <v>0.3839654258176548</v>
      </c>
      <c r="I34" s="62">
        <f t="shared" si="1"/>
        <v>92.89</v>
      </c>
      <c r="J34" s="63">
        <v>2.4500000000000002</v>
      </c>
      <c r="K34" s="63">
        <v>90.44</v>
      </c>
      <c r="L34" s="64">
        <v>7.11</v>
      </c>
      <c r="M34" s="65">
        <v>0</v>
      </c>
      <c r="N34" s="65">
        <v>7.11</v>
      </c>
      <c r="O34" s="3" t="str">
        <f t="shared" si="2"/>
        <v>Coded</v>
      </c>
      <c r="P34" s="3" t="str">
        <f t="shared" si="3"/>
        <v>Coded</v>
      </c>
      <c r="Q34" s="35" t="str">
        <f t="shared" si="0"/>
        <v>Include</v>
      </c>
      <c r="R34" s="11"/>
      <c r="S34" s="54">
        <f>(J34+M34)*(J34+N34)/100+(K34+N34)*(K34+M34)/100</f>
        <v>88.458439999999982</v>
      </c>
      <c r="T34" s="55">
        <f>I34</f>
        <v>92.89</v>
      </c>
      <c r="U34" s="55">
        <v>100</v>
      </c>
      <c r="V34" s="55">
        <f>(J34*G34)</f>
        <v>1354.8500000000001</v>
      </c>
      <c r="W34" s="55">
        <f>(K34*G34)</f>
        <v>50013.32</v>
      </c>
      <c r="X34" s="55">
        <f>(M34*G34)</f>
        <v>0</v>
      </c>
      <c r="Y34" s="56">
        <f>(N34*G34)</f>
        <v>3931.8300000000004</v>
      </c>
    </row>
    <row r="35" spans="2:25" x14ac:dyDescent="0.2">
      <c r="B35" s="5"/>
      <c r="C35" s="1" t="s">
        <v>23</v>
      </c>
      <c r="D35" s="1"/>
      <c r="E35" s="1" t="s">
        <v>38</v>
      </c>
      <c r="F35" s="1" t="s">
        <v>14</v>
      </c>
      <c r="G35" s="19">
        <v>611.60000000000014</v>
      </c>
      <c r="H35" s="52">
        <f>IF($U35-$S35=0,1,($T35-$S35)/($U35-$S35))</f>
        <v>1</v>
      </c>
      <c r="I35" s="62">
        <f t="shared" si="1"/>
        <v>100</v>
      </c>
      <c r="J35" s="63">
        <v>12.25</v>
      </c>
      <c r="K35" s="63">
        <v>87.75</v>
      </c>
      <c r="L35" s="64">
        <v>0</v>
      </c>
      <c r="M35" s="65">
        <v>0</v>
      </c>
      <c r="N35" s="65">
        <v>0</v>
      </c>
      <c r="O35" s="3" t="str">
        <f t="shared" si="2"/>
        <v>Coded</v>
      </c>
      <c r="P35" s="3" t="str">
        <f t="shared" si="3"/>
        <v>Coded</v>
      </c>
      <c r="Q35" s="35" t="str">
        <f t="shared" ref="Q35:Q66" si="4">IF(O35&lt;&gt;P35,"Investigate",IF(AND(O35="Coded",P35="Coded"),"Include","Exclude"))</f>
        <v>Include</v>
      </c>
      <c r="R35" s="11"/>
      <c r="S35" s="54">
        <f>(J35+M35)*(J35+N35)/100+(K35+N35)*(K35+M35)/100</f>
        <v>78.501249999999999</v>
      </c>
      <c r="T35" s="55">
        <f>I35</f>
        <v>100</v>
      </c>
      <c r="U35" s="55">
        <v>100</v>
      </c>
      <c r="V35" s="55">
        <f>(J35*G35)</f>
        <v>7492.1000000000013</v>
      </c>
      <c r="W35" s="55">
        <f>(K35*G35)</f>
        <v>53667.900000000009</v>
      </c>
      <c r="X35" s="55">
        <f>(M35*G35)</f>
        <v>0</v>
      </c>
      <c r="Y35" s="56">
        <f>(N35*G35)</f>
        <v>0</v>
      </c>
    </row>
    <row r="36" spans="2:25" x14ac:dyDescent="0.2">
      <c r="B36" s="5"/>
      <c r="C36" s="1" t="s">
        <v>23</v>
      </c>
      <c r="D36" s="1"/>
      <c r="E36" s="1" t="s">
        <v>39</v>
      </c>
      <c r="F36" s="1" t="s">
        <v>14</v>
      </c>
      <c r="G36" s="19">
        <v>703.80000000000018</v>
      </c>
      <c r="H36" s="52">
        <f>IF($U36-$S36=0,1,($T36-$S36)/($U36-$S36))</f>
        <v>1</v>
      </c>
      <c r="I36" s="62">
        <f t="shared" si="1"/>
        <v>100</v>
      </c>
      <c r="J36" s="63">
        <v>5.68</v>
      </c>
      <c r="K36" s="63">
        <v>94.32</v>
      </c>
      <c r="L36" s="64">
        <v>0</v>
      </c>
      <c r="M36" s="65">
        <v>0</v>
      </c>
      <c r="N36" s="65">
        <v>0</v>
      </c>
      <c r="O36" s="3" t="str">
        <f t="shared" si="2"/>
        <v>Coded</v>
      </c>
      <c r="P36" s="3" t="str">
        <f t="shared" si="3"/>
        <v>Coded</v>
      </c>
      <c r="Q36" s="35" t="str">
        <f t="shared" si="4"/>
        <v>Include</v>
      </c>
      <c r="R36" s="11"/>
      <c r="S36" s="54">
        <f>(J36+M36)*(J36+N36)/100+(K36+N36)*(K36+M36)/100</f>
        <v>89.285247999999996</v>
      </c>
      <c r="T36" s="55">
        <f>I36</f>
        <v>100</v>
      </c>
      <c r="U36" s="55">
        <v>100</v>
      </c>
      <c r="V36" s="55">
        <f>(J36*G36)</f>
        <v>3997.5840000000007</v>
      </c>
      <c r="W36" s="55">
        <f>(K36*G36)</f>
        <v>66382.416000000012</v>
      </c>
      <c r="X36" s="55">
        <f>(M36*G36)</f>
        <v>0</v>
      </c>
      <c r="Y36" s="56">
        <f>(N36*G36)</f>
        <v>0</v>
      </c>
    </row>
    <row r="37" spans="2:25" ht="13.5" thickBot="1" x14ac:dyDescent="0.25">
      <c r="B37" s="6"/>
      <c r="C37" s="7" t="s">
        <v>23</v>
      </c>
      <c r="D37" s="7"/>
      <c r="E37" s="7" t="s">
        <v>16</v>
      </c>
      <c r="F37" s="7" t="s">
        <v>14</v>
      </c>
      <c r="G37" s="20">
        <v>671</v>
      </c>
      <c r="H37" s="53">
        <f>IF($U37-$S37=0,1,($T37-$S37)/($U37-$S37))</f>
        <v>1</v>
      </c>
      <c r="I37" s="66">
        <f t="shared" si="1"/>
        <v>100</v>
      </c>
      <c r="J37" s="67">
        <v>0</v>
      </c>
      <c r="K37" s="67">
        <v>100</v>
      </c>
      <c r="L37" s="68">
        <v>0</v>
      </c>
      <c r="M37" s="69">
        <v>0</v>
      </c>
      <c r="N37" s="69">
        <v>0</v>
      </c>
      <c r="O37" s="8" t="str">
        <f t="shared" si="2"/>
        <v>Not Coded</v>
      </c>
      <c r="P37" s="8" t="str">
        <f t="shared" si="3"/>
        <v>Not Coded</v>
      </c>
      <c r="Q37" s="36" t="str">
        <f t="shared" si="4"/>
        <v>Exclude</v>
      </c>
      <c r="R37" s="11"/>
      <c r="S37" s="54">
        <f>(J37+M37)*(J37+N37)/100+(K37+N37)*(K37+M37)/100</f>
        <v>100</v>
      </c>
      <c r="T37" s="55">
        <f>I37</f>
        <v>100</v>
      </c>
      <c r="U37" s="55">
        <v>100</v>
      </c>
      <c r="V37" s="55">
        <f>(J37*G37)</f>
        <v>0</v>
      </c>
      <c r="W37" s="55">
        <f>(K37*G37)</f>
        <v>67100</v>
      </c>
      <c r="X37" s="55">
        <f>(M37*G37)</f>
        <v>0</v>
      </c>
      <c r="Y37" s="56">
        <f>(N37*G37)</f>
        <v>0</v>
      </c>
    </row>
    <row r="38" spans="2:25" x14ac:dyDescent="0.2">
      <c r="B38" s="29"/>
      <c r="C38" s="30" t="s">
        <v>24</v>
      </c>
      <c r="D38" s="30"/>
      <c r="E38" s="30" t="s">
        <v>20</v>
      </c>
      <c r="F38" s="30" t="s">
        <v>14</v>
      </c>
      <c r="G38" s="31">
        <v>792.59999999999991</v>
      </c>
      <c r="H38" s="37">
        <f>IF($U38-$S38=0,1,($T38-$S38)/($U38-$S38))</f>
        <v>1</v>
      </c>
      <c r="I38" s="58">
        <f t="shared" si="1"/>
        <v>100</v>
      </c>
      <c r="J38" s="59">
        <v>0</v>
      </c>
      <c r="K38" s="59">
        <v>100</v>
      </c>
      <c r="L38" s="60">
        <v>0</v>
      </c>
      <c r="M38" s="61">
        <v>0</v>
      </c>
      <c r="N38" s="61">
        <v>0</v>
      </c>
      <c r="O38" s="33" t="str">
        <f t="shared" si="2"/>
        <v>Not Coded</v>
      </c>
      <c r="P38" s="33" t="str">
        <f t="shared" si="3"/>
        <v>Not Coded</v>
      </c>
      <c r="Q38" s="34" t="str">
        <f t="shared" si="4"/>
        <v>Exclude</v>
      </c>
      <c r="R38" s="11"/>
      <c r="S38" s="54">
        <f>(J38+M38)*(J38+N38)/100+(K38+N38)*(K38+M38)/100</f>
        <v>100</v>
      </c>
      <c r="T38" s="55">
        <f>I38</f>
        <v>100</v>
      </c>
      <c r="U38" s="55">
        <v>100</v>
      </c>
      <c r="V38" s="55">
        <f>(J38*G38)</f>
        <v>0</v>
      </c>
      <c r="W38" s="55">
        <f>(K38*G38)</f>
        <v>79259.999999999985</v>
      </c>
      <c r="X38" s="55">
        <f>(M38*G38)</f>
        <v>0</v>
      </c>
      <c r="Y38" s="56">
        <f>(N38*G38)</f>
        <v>0</v>
      </c>
    </row>
    <row r="39" spans="2:25" x14ac:dyDescent="0.2">
      <c r="B39" s="5"/>
      <c r="C39" s="1" t="s">
        <v>24</v>
      </c>
      <c r="D39" s="1"/>
      <c r="E39" s="1" t="s">
        <v>3</v>
      </c>
      <c r="F39" s="1" t="s">
        <v>14</v>
      </c>
      <c r="G39" s="19">
        <v>553</v>
      </c>
      <c r="H39" s="52">
        <f>IF($U39-$S39=0,1,($T39-$S39)/($U39-$S39))</f>
        <v>0.3839654258176548</v>
      </c>
      <c r="I39" s="62">
        <f t="shared" si="1"/>
        <v>92.89</v>
      </c>
      <c r="J39" s="63">
        <v>2.4500000000000002</v>
      </c>
      <c r="K39" s="63">
        <v>90.44</v>
      </c>
      <c r="L39" s="64">
        <v>7.11</v>
      </c>
      <c r="M39" s="65">
        <v>0</v>
      </c>
      <c r="N39" s="65">
        <v>7.11</v>
      </c>
      <c r="O39" s="3" t="str">
        <f t="shared" si="2"/>
        <v>Coded</v>
      </c>
      <c r="P39" s="3" t="str">
        <f t="shared" si="3"/>
        <v>Coded</v>
      </c>
      <c r="Q39" s="35" t="str">
        <f t="shared" si="4"/>
        <v>Include</v>
      </c>
      <c r="R39" s="11"/>
      <c r="S39" s="54">
        <f>(J39+M39)*(J39+N39)/100+(K39+N39)*(K39+M39)/100</f>
        <v>88.458439999999982</v>
      </c>
      <c r="T39" s="55">
        <f>I39</f>
        <v>92.89</v>
      </c>
      <c r="U39" s="55">
        <v>100</v>
      </c>
      <c r="V39" s="55">
        <f>(J39*G39)</f>
        <v>1354.8500000000001</v>
      </c>
      <c r="W39" s="55">
        <f>(K39*G39)</f>
        <v>50013.32</v>
      </c>
      <c r="X39" s="55">
        <f>(M39*G39)</f>
        <v>0</v>
      </c>
      <c r="Y39" s="56">
        <f>(N39*G39)</f>
        <v>3931.8300000000004</v>
      </c>
    </row>
    <row r="40" spans="2:25" x14ac:dyDescent="0.2">
      <c r="B40" s="5"/>
      <c r="C40" s="1" t="s">
        <v>24</v>
      </c>
      <c r="D40" s="1"/>
      <c r="E40" s="1" t="s">
        <v>38</v>
      </c>
      <c r="F40" s="1" t="s">
        <v>14</v>
      </c>
      <c r="G40" s="19">
        <v>611.60000000000014</v>
      </c>
      <c r="H40" s="52">
        <f>IF($U40-$S40=0,1,($T40-$S40)/($U40-$S40))</f>
        <v>1</v>
      </c>
      <c r="I40" s="62">
        <f t="shared" si="1"/>
        <v>100</v>
      </c>
      <c r="J40" s="63">
        <v>12.25</v>
      </c>
      <c r="K40" s="63">
        <v>87.75</v>
      </c>
      <c r="L40" s="64">
        <v>0</v>
      </c>
      <c r="M40" s="65">
        <v>0</v>
      </c>
      <c r="N40" s="65">
        <v>0</v>
      </c>
      <c r="O40" s="3" t="str">
        <f t="shared" si="2"/>
        <v>Coded</v>
      </c>
      <c r="P40" s="3" t="str">
        <f t="shared" si="3"/>
        <v>Coded</v>
      </c>
      <c r="Q40" s="35" t="str">
        <f t="shared" si="4"/>
        <v>Include</v>
      </c>
      <c r="R40" s="11"/>
      <c r="S40" s="54">
        <f>(J40+M40)*(J40+N40)/100+(K40+N40)*(K40+M40)/100</f>
        <v>78.501249999999999</v>
      </c>
      <c r="T40" s="55">
        <f>I40</f>
        <v>100</v>
      </c>
      <c r="U40" s="55">
        <v>100</v>
      </c>
      <c r="V40" s="55">
        <f>(J40*G40)</f>
        <v>7492.1000000000013</v>
      </c>
      <c r="W40" s="55">
        <f>(K40*G40)</f>
        <v>53667.900000000009</v>
      </c>
      <c r="X40" s="55">
        <f>(M40*G40)</f>
        <v>0</v>
      </c>
      <c r="Y40" s="56">
        <f>(N40*G40)</f>
        <v>0</v>
      </c>
    </row>
    <row r="41" spans="2:25" x14ac:dyDescent="0.2">
      <c r="B41" s="5"/>
      <c r="C41" s="1" t="s">
        <v>24</v>
      </c>
      <c r="D41" s="1"/>
      <c r="E41" s="1" t="s">
        <v>39</v>
      </c>
      <c r="F41" s="1" t="s">
        <v>14</v>
      </c>
      <c r="G41" s="19">
        <v>703.80000000000018</v>
      </c>
      <c r="H41" s="52">
        <f>IF($U41-$S41=0,1,($T41-$S41)/($U41-$S41))</f>
        <v>1</v>
      </c>
      <c r="I41" s="62">
        <f t="shared" si="1"/>
        <v>100</v>
      </c>
      <c r="J41" s="63">
        <v>5.68</v>
      </c>
      <c r="K41" s="63">
        <v>94.32</v>
      </c>
      <c r="L41" s="64">
        <v>0</v>
      </c>
      <c r="M41" s="65">
        <v>0</v>
      </c>
      <c r="N41" s="65">
        <v>0</v>
      </c>
      <c r="O41" s="3" t="str">
        <f t="shared" si="2"/>
        <v>Coded</v>
      </c>
      <c r="P41" s="3" t="str">
        <f t="shared" si="3"/>
        <v>Coded</v>
      </c>
      <c r="Q41" s="35" t="str">
        <f t="shared" si="4"/>
        <v>Include</v>
      </c>
      <c r="R41" s="11"/>
      <c r="S41" s="54">
        <f>(J41+M41)*(J41+N41)/100+(K41+N41)*(K41+M41)/100</f>
        <v>89.285247999999996</v>
      </c>
      <c r="T41" s="55">
        <f>I41</f>
        <v>100</v>
      </c>
      <c r="U41" s="55">
        <v>100</v>
      </c>
      <c r="V41" s="55">
        <f>(J41*G41)</f>
        <v>3997.5840000000007</v>
      </c>
      <c r="W41" s="55">
        <f>(K41*G41)</f>
        <v>66382.416000000012</v>
      </c>
      <c r="X41" s="55">
        <f>(M41*G41)</f>
        <v>0</v>
      </c>
      <c r="Y41" s="56">
        <f>(N41*G41)</f>
        <v>0</v>
      </c>
    </row>
    <row r="42" spans="2:25" ht="13.5" thickBot="1" x14ac:dyDescent="0.25">
      <c r="B42" s="6"/>
      <c r="C42" s="7" t="s">
        <v>24</v>
      </c>
      <c r="D42" s="7"/>
      <c r="E42" s="7" t="s">
        <v>16</v>
      </c>
      <c r="F42" s="7" t="s">
        <v>14</v>
      </c>
      <c r="G42" s="20">
        <v>671</v>
      </c>
      <c r="H42" s="53">
        <f>IF($U42-$S42=0,1,($T42-$S42)/($U42-$S42))</f>
        <v>1</v>
      </c>
      <c r="I42" s="66">
        <f t="shared" si="1"/>
        <v>100</v>
      </c>
      <c r="J42" s="67">
        <v>0</v>
      </c>
      <c r="K42" s="67">
        <v>100</v>
      </c>
      <c r="L42" s="68">
        <v>0</v>
      </c>
      <c r="M42" s="69">
        <v>0</v>
      </c>
      <c r="N42" s="69">
        <v>0</v>
      </c>
      <c r="O42" s="8" t="str">
        <f t="shared" si="2"/>
        <v>Not Coded</v>
      </c>
      <c r="P42" s="8" t="str">
        <f t="shared" si="3"/>
        <v>Not Coded</v>
      </c>
      <c r="Q42" s="36" t="str">
        <f t="shared" si="4"/>
        <v>Exclude</v>
      </c>
      <c r="R42" s="11"/>
      <c r="S42" s="54">
        <f>(J42+M42)*(J42+N42)/100+(K42+N42)*(K42+M42)/100</f>
        <v>100</v>
      </c>
      <c r="T42" s="55">
        <f>I42</f>
        <v>100</v>
      </c>
      <c r="U42" s="55">
        <v>100</v>
      </c>
      <c r="V42" s="55">
        <f>(J42*G42)</f>
        <v>0</v>
      </c>
      <c r="W42" s="55">
        <f>(K42*G42)</f>
        <v>67100</v>
      </c>
      <c r="X42" s="55">
        <f>(M42*G42)</f>
        <v>0</v>
      </c>
      <c r="Y42" s="56">
        <f>(N42*G42)</f>
        <v>0</v>
      </c>
    </row>
    <row r="43" spans="2:25" x14ac:dyDescent="0.2">
      <c r="B43" s="29"/>
      <c r="C43" s="30" t="s">
        <v>1</v>
      </c>
      <c r="D43" s="30"/>
      <c r="E43" s="30" t="s">
        <v>20</v>
      </c>
      <c r="F43" s="30" t="s">
        <v>14</v>
      </c>
      <c r="G43" s="31">
        <v>792.59999999999991</v>
      </c>
      <c r="H43" s="37">
        <f>IF($U43-$S43=0,1,($T43-$S43)/($U43-$S43))</f>
        <v>1</v>
      </c>
      <c r="I43" s="58">
        <f t="shared" si="1"/>
        <v>100</v>
      </c>
      <c r="J43" s="59">
        <v>13.13</v>
      </c>
      <c r="K43" s="59">
        <v>86.87</v>
      </c>
      <c r="L43" s="60">
        <v>0</v>
      </c>
      <c r="M43" s="61">
        <v>0</v>
      </c>
      <c r="N43" s="61">
        <v>0</v>
      </c>
      <c r="O43" s="33" t="str">
        <f t="shared" si="2"/>
        <v>Coded</v>
      </c>
      <c r="P43" s="33" t="str">
        <f t="shared" si="3"/>
        <v>Coded</v>
      </c>
      <c r="Q43" s="34" t="str">
        <f t="shared" si="4"/>
        <v>Include</v>
      </c>
      <c r="R43" s="11"/>
      <c r="S43" s="54">
        <f>(J43+M43)*(J43+N43)/100+(K43+N43)*(K43+M43)/100</f>
        <v>77.187938000000003</v>
      </c>
      <c r="T43" s="55">
        <f>I43</f>
        <v>100</v>
      </c>
      <c r="U43" s="55">
        <v>100</v>
      </c>
      <c r="V43" s="55">
        <f>(J43*G43)</f>
        <v>10406.838</v>
      </c>
      <c r="W43" s="55">
        <f>(K43*G43)</f>
        <v>68853.161999999997</v>
      </c>
      <c r="X43" s="55">
        <f>(M43*G43)</f>
        <v>0</v>
      </c>
      <c r="Y43" s="56">
        <f>(N43*G43)</f>
        <v>0</v>
      </c>
    </row>
    <row r="44" spans="2:25" x14ac:dyDescent="0.2">
      <c r="B44" s="5"/>
      <c r="C44" s="1" t="s">
        <v>1</v>
      </c>
      <c r="D44" s="1"/>
      <c r="E44" s="1" t="s">
        <v>3</v>
      </c>
      <c r="F44" s="1" t="s">
        <v>14</v>
      </c>
      <c r="G44" s="19">
        <v>553</v>
      </c>
      <c r="H44" s="52">
        <f>IF($U44-$S44=0,1,($T44-$S44)/($U44-$S44))</f>
        <v>1</v>
      </c>
      <c r="I44" s="62">
        <f t="shared" si="1"/>
        <v>100</v>
      </c>
      <c r="J44" s="63">
        <v>9.56</v>
      </c>
      <c r="K44" s="63">
        <v>90.44</v>
      </c>
      <c r="L44" s="64">
        <v>0</v>
      </c>
      <c r="M44" s="65">
        <v>0</v>
      </c>
      <c r="N44" s="65">
        <v>0</v>
      </c>
      <c r="O44" s="3" t="str">
        <f t="shared" si="2"/>
        <v>Coded</v>
      </c>
      <c r="P44" s="3" t="str">
        <f t="shared" si="3"/>
        <v>Coded</v>
      </c>
      <c r="Q44" s="35" t="str">
        <f t="shared" si="4"/>
        <v>Include</v>
      </c>
      <c r="R44" s="11"/>
      <c r="S44" s="54">
        <f>(J44+M44)*(J44+N44)/100+(K44+N44)*(K44+M44)/100</f>
        <v>82.707871999999995</v>
      </c>
      <c r="T44" s="55">
        <f>I44</f>
        <v>100</v>
      </c>
      <c r="U44" s="55">
        <v>100</v>
      </c>
      <c r="V44" s="55">
        <f>(J44*G44)</f>
        <v>5286.68</v>
      </c>
      <c r="W44" s="55">
        <f>(K44*G44)</f>
        <v>50013.32</v>
      </c>
      <c r="X44" s="55">
        <f>(M44*G44)</f>
        <v>0</v>
      </c>
      <c r="Y44" s="56">
        <f>(N44*G44)</f>
        <v>0</v>
      </c>
    </row>
    <row r="45" spans="2:25" x14ac:dyDescent="0.2">
      <c r="B45" s="5"/>
      <c r="C45" s="1" t="s">
        <v>1</v>
      </c>
      <c r="D45" s="1"/>
      <c r="E45" s="1" t="s">
        <v>38</v>
      </c>
      <c r="F45" s="1" t="s">
        <v>14</v>
      </c>
      <c r="G45" s="19">
        <v>611.60000000000014</v>
      </c>
      <c r="H45" s="52">
        <f>IF($U45-$S45=0,1,($T45-$S45)/($U45-$S45))</f>
        <v>1</v>
      </c>
      <c r="I45" s="62">
        <f t="shared" si="1"/>
        <v>100</v>
      </c>
      <c r="J45" s="63">
        <v>16.34</v>
      </c>
      <c r="K45" s="63">
        <v>83.66</v>
      </c>
      <c r="L45" s="64">
        <v>0</v>
      </c>
      <c r="M45" s="65">
        <v>0</v>
      </c>
      <c r="N45" s="65">
        <v>0</v>
      </c>
      <c r="O45" s="3" t="str">
        <f t="shared" si="2"/>
        <v>Coded</v>
      </c>
      <c r="P45" s="3" t="str">
        <f t="shared" si="3"/>
        <v>Coded</v>
      </c>
      <c r="Q45" s="35" t="str">
        <f t="shared" si="4"/>
        <v>Include</v>
      </c>
      <c r="R45" s="11"/>
      <c r="S45" s="54">
        <f>(J45+M45)*(J45+N45)/100+(K45+N45)*(K45+M45)/100</f>
        <v>72.659911999999991</v>
      </c>
      <c r="T45" s="55">
        <f>I45</f>
        <v>100</v>
      </c>
      <c r="U45" s="55">
        <v>100</v>
      </c>
      <c r="V45" s="55">
        <f>(J45*G45)</f>
        <v>9993.5440000000017</v>
      </c>
      <c r="W45" s="55">
        <f>(K45*G45)</f>
        <v>51166.456000000013</v>
      </c>
      <c r="X45" s="55">
        <f>(M45*G45)</f>
        <v>0</v>
      </c>
      <c r="Y45" s="56">
        <f>(N45*G45)</f>
        <v>0</v>
      </c>
    </row>
    <row r="46" spans="2:25" x14ac:dyDescent="0.2">
      <c r="B46" s="5"/>
      <c r="C46" s="1" t="s">
        <v>1</v>
      </c>
      <c r="D46" s="1"/>
      <c r="E46" s="1" t="s">
        <v>39</v>
      </c>
      <c r="F46" s="1" t="s">
        <v>14</v>
      </c>
      <c r="G46" s="19">
        <v>703.80000000000018</v>
      </c>
      <c r="H46" s="52">
        <f>IF($U46-$S46=0,1,($T46-$S46)/($U46-$S46))</f>
        <v>1</v>
      </c>
      <c r="I46" s="62">
        <f t="shared" si="1"/>
        <v>100</v>
      </c>
      <c r="J46" s="63">
        <v>7.82</v>
      </c>
      <c r="K46" s="63">
        <v>92.18</v>
      </c>
      <c r="L46" s="64">
        <v>0</v>
      </c>
      <c r="M46" s="65">
        <v>0</v>
      </c>
      <c r="N46" s="65">
        <v>0</v>
      </c>
      <c r="O46" s="3" t="str">
        <f t="shared" si="2"/>
        <v>Coded</v>
      </c>
      <c r="P46" s="3" t="str">
        <f t="shared" si="3"/>
        <v>Coded</v>
      </c>
      <c r="Q46" s="35" t="str">
        <f t="shared" si="4"/>
        <v>Include</v>
      </c>
      <c r="R46" s="11"/>
      <c r="S46" s="54">
        <f>(J46+M46)*(J46+N46)/100+(K46+N46)*(K46+M46)/100</f>
        <v>85.583048000000005</v>
      </c>
      <c r="T46" s="55">
        <f>I46</f>
        <v>100</v>
      </c>
      <c r="U46" s="55">
        <v>100</v>
      </c>
      <c r="V46" s="55">
        <f>(J46*G46)</f>
        <v>5503.7160000000013</v>
      </c>
      <c r="W46" s="55">
        <f>(K46*G46)</f>
        <v>64876.284000000021</v>
      </c>
      <c r="X46" s="55">
        <f>(M46*G46)</f>
        <v>0</v>
      </c>
      <c r="Y46" s="56">
        <f>(N46*G46)</f>
        <v>0</v>
      </c>
    </row>
    <row r="47" spans="2:25" ht="13.5" thickBot="1" x14ac:dyDescent="0.25">
      <c r="B47" s="6"/>
      <c r="C47" s="7" t="s">
        <v>1</v>
      </c>
      <c r="D47" s="7"/>
      <c r="E47" s="7" t="s">
        <v>16</v>
      </c>
      <c r="F47" s="7" t="s">
        <v>14</v>
      </c>
      <c r="G47" s="20">
        <v>671</v>
      </c>
      <c r="H47" s="53">
        <f>IF($U47-$S47=0,1,($T47-$S47)/($U47-$S47))</f>
        <v>0</v>
      </c>
      <c r="I47" s="66">
        <f t="shared" si="1"/>
        <v>94.17</v>
      </c>
      <c r="J47" s="67">
        <v>0</v>
      </c>
      <c r="K47" s="67">
        <v>94.17</v>
      </c>
      <c r="L47" s="68">
        <v>5.83</v>
      </c>
      <c r="M47" s="69">
        <v>5.83</v>
      </c>
      <c r="N47" s="69">
        <v>0</v>
      </c>
      <c r="O47" s="8" t="str">
        <f t="shared" si="2"/>
        <v>Coded</v>
      </c>
      <c r="P47" s="8" t="str">
        <f t="shared" si="3"/>
        <v>Not Coded</v>
      </c>
      <c r="Q47" s="36" t="str">
        <f t="shared" si="4"/>
        <v>Investigate</v>
      </c>
      <c r="R47" s="11"/>
      <c r="S47" s="54">
        <f>(J47+M47)*(J47+N47)/100+(K47+N47)*(K47+M47)/100</f>
        <v>94.17</v>
      </c>
      <c r="T47" s="55">
        <f>I47</f>
        <v>94.17</v>
      </c>
      <c r="U47" s="55">
        <v>100</v>
      </c>
      <c r="V47" s="55">
        <f>(J47*G47)</f>
        <v>0</v>
      </c>
      <c r="W47" s="55">
        <f>(K47*G47)</f>
        <v>63188.07</v>
      </c>
      <c r="X47" s="55">
        <f>(M47*G47)</f>
        <v>3911.93</v>
      </c>
      <c r="Y47" s="56">
        <f>(N47*G47)</f>
        <v>0</v>
      </c>
    </row>
    <row r="48" spans="2:25" x14ac:dyDescent="0.2">
      <c r="B48" s="29"/>
      <c r="C48" s="30" t="s">
        <v>9</v>
      </c>
      <c r="D48" s="30"/>
      <c r="E48" s="30" t="s">
        <v>20</v>
      </c>
      <c r="F48" s="30" t="s">
        <v>14</v>
      </c>
      <c r="G48" s="31">
        <v>792.59999999999991</v>
      </c>
      <c r="H48" s="37">
        <f>IF($U48-$S48=0,1,($T48-$S48)/($U48-$S48))</f>
        <v>0.91202004183447183</v>
      </c>
      <c r="I48" s="58">
        <f t="shared" si="1"/>
        <v>99.440000000000012</v>
      </c>
      <c r="J48" s="59">
        <v>3.01</v>
      </c>
      <c r="K48" s="59">
        <v>96.43</v>
      </c>
      <c r="L48" s="60">
        <v>0.56000000000000005</v>
      </c>
      <c r="M48" s="61">
        <v>0.56000000000000005</v>
      </c>
      <c r="N48" s="61">
        <v>0</v>
      </c>
      <c r="O48" s="33" t="str">
        <f t="shared" si="2"/>
        <v>Coded</v>
      </c>
      <c r="P48" s="33" t="str">
        <f t="shared" si="3"/>
        <v>Coded</v>
      </c>
      <c r="Q48" s="34" t="str">
        <f t="shared" si="4"/>
        <v>Include</v>
      </c>
      <c r="R48" s="11"/>
      <c r="S48" s="54">
        <f>(J48+M48)*(J48+N48)/100+(K48+N48)*(K48+M48)/100</f>
        <v>93.634914000000009</v>
      </c>
      <c r="T48" s="55">
        <f>I48</f>
        <v>99.440000000000012</v>
      </c>
      <c r="U48" s="55">
        <v>100</v>
      </c>
      <c r="V48" s="55">
        <f>(J48*G48)</f>
        <v>2385.7259999999997</v>
      </c>
      <c r="W48" s="55">
        <f>(K48*G48)</f>
        <v>76430.417999999991</v>
      </c>
      <c r="X48" s="55">
        <f>(M48*G48)</f>
        <v>443.85599999999999</v>
      </c>
      <c r="Y48" s="56">
        <f>(N48*G48)</f>
        <v>0</v>
      </c>
    </row>
    <row r="49" spans="2:25" x14ac:dyDescent="0.2">
      <c r="B49" s="5"/>
      <c r="C49" s="1" t="s">
        <v>9</v>
      </c>
      <c r="D49" s="1"/>
      <c r="E49" s="1" t="s">
        <v>3</v>
      </c>
      <c r="F49" s="1" t="s">
        <v>14</v>
      </c>
      <c r="G49" s="19">
        <v>553</v>
      </c>
      <c r="H49" s="52">
        <f>IF($U49-$S49=0,1,($T49-$S49)/($U49-$S49))</f>
        <v>1</v>
      </c>
      <c r="I49" s="62">
        <f t="shared" si="1"/>
        <v>100</v>
      </c>
      <c r="J49" s="63">
        <v>0</v>
      </c>
      <c r="K49" s="63">
        <v>100</v>
      </c>
      <c r="L49" s="64">
        <v>0</v>
      </c>
      <c r="M49" s="65">
        <v>0</v>
      </c>
      <c r="N49" s="65">
        <v>0</v>
      </c>
      <c r="O49" s="3" t="str">
        <f t="shared" si="2"/>
        <v>Not Coded</v>
      </c>
      <c r="P49" s="3" t="str">
        <f t="shared" si="3"/>
        <v>Not Coded</v>
      </c>
      <c r="Q49" s="35" t="str">
        <f t="shared" si="4"/>
        <v>Exclude</v>
      </c>
      <c r="R49" s="11"/>
      <c r="S49" s="54">
        <f>(J49+M49)*(J49+N49)/100+(K49+N49)*(K49+M49)/100</f>
        <v>100</v>
      </c>
      <c r="T49" s="55">
        <f>I49</f>
        <v>100</v>
      </c>
      <c r="U49" s="55">
        <v>100</v>
      </c>
      <c r="V49" s="55">
        <f>(J49*G49)</f>
        <v>0</v>
      </c>
      <c r="W49" s="55">
        <f>(K49*G49)</f>
        <v>55300</v>
      </c>
      <c r="X49" s="55">
        <f>(M49*G49)</f>
        <v>0</v>
      </c>
      <c r="Y49" s="56">
        <f>(N49*G49)</f>
        <v>0</v>
      </c>
    </row>
    <row r="50" spans="2:25" x14ac:dyDescent="0.2">
      <c r="B50" s="5"/>
      <c r="C50" s="1" t="s">
        <v>9</v>
      </c>
      <c r="D50" s="1"/>
      <c r="E50" s="1" t="s">
        <v>38</v>
      </c>
      <c r="F50" s="1" t="s">
        <v>14</v>
      </c>
      <c r="G50" s="19">
        <v>611.60000000000014</v>
      </c>
      <c r="H50" s="52">
        <f>IF($U50-$S50=0,1,($T50-$S50)/($U50-$S50))</f>
        <v>1</v>
      </c>
      <c r="I50" s="62">
        <f t="shared" si="1"/>
        <v>100</v>
      </c>
      <c r="J50" s="63">
        <v>12.25</v>
      </c>
      <c r="K50" s="63">
        <v>87.75</v>
      </c>
      <c r="L50" s="64">
        <v>0</v>
      </c>
      <c r="M50" s="65">
        <v>0</v>
      </c>
      <c r="N50" s="65">
        <v>0</v>
      </c>
      <c r="O50" s="3" t="str">
        <f t="shared" si="2"/>
        <v>Coded</v>
      </c>
      <c r="P50" s="3" t="str">
        <f t="shared" si="3"/>
        <v>Coded</v>
      </c>
      <c r="Q50" s="35" t="str">
        <f t="shared" si="4"/>
        <v>Include</v>
      </c>
      <c r="R50" s="11"/>
      <c r="S50" s="54">
        <f>(J50+M50)*(J50+N50)/100+(K50+N50)*(K50+M50)/100</f>
        <v>78.501249999999999</v>
      </c>
      <c r="T50" s="55">
        <f>I50</f>
        <v>100</v>
      </c>
      <c r="U50" s="55">
        <v>100</v>
      </c>
      <c r="V50" s="55">
        <f>(J50*G50)</f>
        <v>7492.1000000000013</v>
      </c>
      <c r="W50" s="55">
        <f>(K50*G50)</f>
        <v>53667.900000000009</v>
      </c>
      <c r="X50" s="55">
        <f>(M50*G50)</f>
        <v>0</v>
      </c>
      <c r="Y50" s="56">
        <f>(N50*G50)</f>
        <v>0</v>
      </c>
    </row>
    <row r="51" spans="2:25" x14ac:dyDescent="0.2">
      <c r="B51" s="5"/>
      <c r="C51" s="1" t="s">
        <v>9</v>
      </c>
      <c r="D51" s="1"/>
      <c r="E51" s="1" t="s">
        <v>39</v>
      </c>
      <c r="F51" s="1" t="s">
        <v>14</v>
      </c>
      <c r="G51" s="19">
        <v>703.80000000000018</v>
      </c>
      <c r="H51" s="52">
        <f>IF($U51-$S51=0,1,($T51-$S51)/($U51-$S51))</f>
        <v>1</v>
      </c>
      <c r="I51" s="62">
        <f t="shared" si="1"/>
        <v>100</v>
      </c>
      <c r="J51" s="63">
        <v>0</v>
      </c>
      <c r="K51" s="63">
        <v>100</v>
      </c>
      <c r="L51" s="64">
        <v>0</v>
      </c>
      <c r="M51" s="65">
        <v>0</v>
      </c>
      <c r="N51" s="65">
        <v>0</v>
      </c>
      <c r="O51" s="3" t="str">
        <f t="shared" si="2"/>
        <v>Not Coded</v>
      </c>
      <c r="P51" s="3" t="str">
        <f t="shared" si="3"/>
        <v>Not Coded</v>
      </c>
      <c r="Q51" s="35" t="str">
        <f t="shared" si="4"/>
        <v>Exclude</v>
      </c>
      <c r="R51" s="11"/>
      <c r="S51" s="54">
        <f>(J51+M51)*(J51+N51)/100+(K51+N51)*(K51+M51)/100</f>
        <v>100</v>
      </c>
      <c r="T51" s="55">
        <f>I51</f>
        <v>100</v>
      </c>
      <c r="U51" s="55">
        <v>100</v>
      </c>
      <c r="V51" s="55">
        <f>(J51*G51)</f>
        <v>0</v>
      </c>
      <c r="W51" s="55">
        <f>(K51*G51)</f>
        <v>70380.000000000015</v>
      </c>
      <c r="X51" s="55">
        <f>(M51*G51)</f>
        <v>0</v>
      </c>
      <c r="Y51" s="56">
        <f>(N51*G51)</f>
        <v>0</v>
      </c>
    </row>
    <row r="52" spans="2:25" ht="13.5" thickBot="1" x14ac:dyDescent="0.25">
      <c r="B52" s="6"/>
      <c r="C52" s="7" t="s">
        <v>9</v>
      </c>
      <c r="D52" s="7"/>
      <c r="E52" s="7" t="s">
        <v>16</v>
      </c>
      <c r="F52" s="7" t="s">
        <v>14</v>
      </c>
      <c r="G52" s="20">
        <v>671</v>
      </c>
      <c r="H52" s="53">
        <f>IF($U52-$S52=0,1,($T52-$S52)/($U52-$S52))</f>
        <v>0</v>
      </c>
      <c r="I52" s="66">
        <f t="shared" si="1"/>
        <v>94.17</v>
      </c>
      <c r="J52" s="67">
        <v>0</v>
      </c>
      <c r="K52" s="67">
        <v>94.17</v>
      </c>
      <c r="L52" s="68">
        <v>5.83</v>
      </c>
      <c r="M52" s="69">
        <v>5.83</v>
      </c>
      <c r="N52" s="69">
        <v>0</v>
      </c>
      <c r="O52" s="8" t="str">
        <f t="shared" si="2"/>
        <v>Coded</v>
      </c>
      <c r="P52" s="8" t="str">
        <f t="shared" si="3"/>
        <v>Not Coded</v>
      </c>
      <c r="Q52" s="36" t="str">
        <f t="shared" si="4"/>
        <v>Investigate</v>
      </c>
      <c r="R52" s="11"/>
      <c r="S52" s="54">
        <f>(J52+M52)*(J52+N52)/100+(K52+N52)*(K52+M52)/100</f>
        <v>94.17</v>
      </c>
      <c r="T52" s="55">
        <f>I52</f>
        <v>94.17</v>
      </c>
      <c r="U52" s="55">
        <v>100</v>
      </c>
      <c r="V52" s="55">
        <f>(J52*G52)</f>
        <v>0</v>
      </c>
      <c r="W52" s="55">
        <f>(K52*G52)</f>
        <v>63188.07</v>
      </c>
      <c r="X52" s="55">
        <f>(M52*G52)</f>
        <v>3911.93</v>
      </c>
      <c r="Y52" s="56">
        <f>(N52*G52)</f>
        <v>0</v>
      </c>
    </row>
    <row r="53" spans="2:25" x14ac:dyDescent="0.2">
      <c r="B53" s="29"/>
      <c r="C53" s="30" t="s">
        <v>17</v>
      </c>
      <c r="D53" s="30"/>
      <c r="E53" s="30" t="s">
        <v>20</v>
      </c>
      <c r="F53" s="30" t="s">
        <v>14</v>
      </c>
      <c r="G53" s="31">
        <v>792.59999999999991</v>
      </c>
      <c r="H53" s="37">
        <f>IF($U53-$S53=0,1,($T53-$S53)/($U53-$S53))</f>
        <v>0</v>
      </c>
      <c r="I53" s="58">
        <f t="shared" si="1"/>
        <v>96.43</v>
      </c>
      <c r="J53" s="59">
        <v>0</v>
      </c>
      <c r="K53" s="59">
        <v>96.43</v>
      </c>
      <c r="L53" s="60">
        <v>3.57</v>
      </c>
      <c r="M53" s="61">
        <v>0</v>
      </c>
      <c r="N53" s="61">
        <v>3.57</v>
      </c>
      <c r="O53" s="33" t="str">
        <f t="shared" si="2"/>
        <v>Not Coded</v>
      </c>
      <c r="P53" s="33" t="str">
        <f t="shared" si="3"/>
        <v>Coded</v>
      </c>
      <c r="Q53" s="34" t="str">
        <f t="shared" si="4"/>
        <v>Investigate</v>
      </c>
      <c r="R53" s="11"/>
      <c r="S53" s="54">
        <f>(J53+M53)*(J53+N53)/100+(K53+N53)*(K53+M53)/100</f>
        <v>96.43</v>
      </c>
      <c r="T53" s="55">
        <f>I53</f>
        <v>96.43</v>
      </c>
      <c r="U53" s="55">
        <v>100</v>
      </c>
      <c r="V53" s="55">
        <f>(J53*G53)</f>
        <v>0</v>
      </c>
      <c r="W53" s="55">
        <f>(K53*G53)</f>
        <v>76430.417999999991</v>
      </c>
      <c r="X53" s="55">
        <f>(M53*G53)</f>
        <v>0</v>
      </c>
      <c r="Y53" s="56">
        <f>(N53*G53)</f>
        <v>2829.5819999999994</v>
      </c>
    </row>
    <row r="54" spans="2:25" x14ac:dyDescent="0.2">
      <c r="B54" s="5"/>
      <c r="C54" s="1" t="s">
        <v>17</v>
      </c>
      <c r="D54" s="1"/>
      <c r="E54" s="1" t="s">
        <v>3</v>
      </c>
      <c r="F54" s="1" t="s">
        <v>14</v>
      </c>
      <c r="G54" s="19">
        <v>553</v>
      </c>
      <c r="H54" s="52">
        <f>IF($U54-$S54=0,1,($T54-$S54)/($U54-$S54))</f>
        <v>1</v>
      </c>
      <c r="I54" s="62">
        <f t="shared" si="1"/>
        <v>100</v>
      </c>
      <c r="J54" s="63">
        <v>0</v>
      </c>
      <c r="K54" s="63">
        <v>100</v>
      </c>
      <c r="L54" s="64">
        <v>0</v>
      </c>
      <c r="M54" s="65">
        <v>0</v>
      </c>
      <c r="N54" s="65">
        <v>0</v>
      </c>
      <c r="O54" s="3" t="str">
        <f t="shared" si="2"/>
        <v>Not Coded</v>
      </c>
      <c r="P54" s="3" t="str">
        <f t="shared" si="3"/>
        <v>Not Coded</v>
      </c>
      <c r="Q54" s="35" t="str">
        <f t="shared" si="4"/>
        <v>Exclude</v>
      </c>
      <c r="R54" s="11"/>
      <c r="S54" s="54">
        <f>(J54+M54)*(J54+N54)/100+(K54+N54)*(K54+M54)/100</f>
        <v>100</v>
      </c>
      <c r="T54" s="55">
        <f>I54</f>
        <v>100</v>
      </c>
      <c r="U54" s="55">
        <v>100</v>
      </c>
      <c r="V54" s="55">
        <f>(J54*G54)</f>
        <v>0</v>
      </c>
      <c r="W54" s="55">
        <f>(K54*G54)</f>
        <v>55300</v>
      </c>
      <c r="X54" s="55">
        <f>(M54*G54)</f>
        <v>0</v>
      </c>
      <c r="Y54" s="56">
        <f>(N54*G54)</f>
        <v>0</v>
      </c>
    </row>
    <row r="55" spans="2:25" x14ac:dyDescent="0.2">
      <c r="B55" s="5"/>
      <c r="C55" s="1" t="s">
        <v>17</v>
      </c>
      <c r="D55" s="1"/>
      <c r="E55" s="1" t="s">
        <v>38</v>
      </c>
      <c r="F55" s="1" t="s">
        <v>14</v>
      </c>
      <c r="G55" s="19">
        <v>611.60000000000014</v>
      </c>
      <c r="H55" s="52">
        <f>IF($U55-$S55=0,1,($T55-$S55)/($U55-$S55))</f>
        <v>1</v>
      </c>
      <c r="I55" s="62">
        <f t="shared" si="1"/>
        <v>100</v>
      </c>
      <c r="J55" s="63">
        <v>0</v>
      </c>
      <c r="K55" s="63">
        <v>100</v>
      </c>
      <c r="L55" s="64">
        <v>0</v>
      </c>
      <c r="M55" s="65">
        <v>0</v>
      </c>
      <c r="N55" s="65">
        <v>0</v>
      </c>
      <c r="O55" s="3" t="str">
        <f t="shared" si="2"/>
        <v>Not Coded</v>
      </c>
      <c r="P55" s="3" t="str">
        <f t="shared" si="3"/>
        <v>Not Coded</v>
      </c>
      <c r="Q55" s="35" t="str">
        <f t="shared" si="4"/>
        <v>Exclude</v>
      </c>
      <c r="R55" s="11"/>
      <c r="S55" s="54">
        <f>(J55+M55)*(J55+N55)/100+(K55+N55)*(K55+M55)/100</f>
        <v>100</v>
      </c>
      <c r="T55" s="55">
        <f>I55</f>
        <v>100</v>
      </c>
      <c r="U55" s="55">
        <v>100</v>
      </c>
      <c r="V55" s="55">
        <f>(J55*G55)</f>
        <v>0</v>
      </c>
      <c r="W55" s="55">
        <f>(K55*G55)</f>
        <v>61160.000000000015</v>
      </c>
      <c r="X55" s="55">
        <f>(M55*G55)</f>
        <v>0</v>
      </c>
      <c r="Y55" s="56">
        <f>(N55*G55)</f>
        <v>0</v>
      </c>
    </row>
    <row r="56" spans="2:25" x14ac:dyDescent="0.2">
      <c r="B56" s="5"/>
      <c r="C56" s="1" t="s">
        <v>17</v>
      </c>
      <c r="D56" s="1"/>
      <c r="E56" s="1" t="s">
        <v>39</v>
      </c>
      <c r="F56" s="1" t="s">
        <v>14</v>
      </c>
      <c r="G56" s="19">
        <v>703.80000000000018</v>
      </c>
      <c r="H56" s="52">
        <f>IF($U56-$S56=0,1,($T56-$S56)/($U56-$S56))</f>
        <v>1</v>
      </c>
      <c r="I56" s="62">
        <f t="shared" si="1"/>
        <v>100</v>
      </c>
      <c r="J56" s="63">
        <v>7.82</v>
      </c>
      <c r="K56" s="63">
        <v>92.18</v>
      </c>
      <c r="L56" s="64">
        <v>0</v>
      </c>
      <c r="M56" s="65">
        <v>0</v>
      </c>
      <c r="N56" s="65">
        <v>0</v>
      </c>
      <c r="O56" s="3" t="str">
        <f t="shared" si="2"/>
        <v>Coded</v>
      </c>
      <c r="P56" s="3" t="str">
        <f t="shared" si="3"/>
        <v>Coded</v>
      </c>
      <c r="Q56" s="35" t="str">
        <f t="shared" si="4"/>
        <v>Include</v>
      </c>
      <c r="R56" s="11"/>
      <c r="S56" s="54">
        <f>(J56+M56)*(J56+N56)/100+(K56+N56)*(K56+M56)/100</f>
        <v>85.583048000000005</v>
      </c>
      <c r="T56" s="55">
        <f>I56</f>
        <v>100</v>
      </c>
      <c r="U56" s="55">
        <v>100</v>
      </c>
      <c r="V56" s="55">
        <f>(J56*G56)</f>
        <v>5503.7160000000013</v>
      </c>
      <c r="W56" s="55">
        <f>(K56*G56)</f>
        <v>64876.284000000021</v>
      </c>
      <c r="X56" s="55">
        <f>(M56*G56)</f>
        <v>0</v>
      </c>
      <c r="Y56" s="56">
        <f>(N56*G56)</f>
        <v>0</v>
      </c>
    </row>
    <row r="57" spans="2:25" ht="13.5" thickBot="1" x14ac:dyDescent="0.25">
      <c r="B57" s="6"/>
      <c r="C57" s="7" t="s">
        <v>17</v>
      </c>
      <c r="D57" s="7"/>
      <c r="E57" s="7" t="s">
        <v>16</v>
      </c>
      <c r="F57" s="7" t="s">
        <v>14</v>
      </c>
      <c r="G57" s="20">
        <v>671</v>
      </c>
      <c r="H57" s="53">
        <f>IF($U57-$S57=0,1,($T57-$S57)/($U57-$S57))</f>
        <v>1</v>
      </c>
      <c r="I57" s="66">
        <f t="shared" si="1"/>
        <v>100</v>
      </c>
      <c r="J57" s="67">
        <v>0</v>
      </c>
      <c r="K57" s="67">
        <v>100</v>
      </c>
      <c r="L57" s="68">
        <v>0</v>
      </c>
      <c r="M57" s="69">
        <v>0</v>
      </c>
      <c r="N57" s="69">
        <v>0</v>
      </c>
      <c r="O57" s="8" t="str">
        <f t="shared" si="2"/>
        <v>Not Coded</v>
      </c>
      <c r="P57" s="8" t="str">
        <f t="shared" si="3"/>
        <v>Not Coded</v>
      </c>
      <c r="Q57" s="36" t="str">
        <f t="shared" si="4"/>
        <v>Exclude</v>
      </c>
      <c r="R57" s="11"/>
      <c r="S57" s="54">
        <f>(J57+M57)*(J57+N57)/100+(K57+N57)*(K57+M57)/100</f>
        <v>100</v>
      </c>
      <c r="T57" s="55">
        <f>I57</f>
        <v>100</v>
      </c>
      <c r="U57" s="55">
        <v>100</v>
      </c>
      <c r="V57" s="55">
        <f>(J57*G57)</f>
        <v>0</v>
      </c>
      <c r="W57" s="55">
        <f>(K57*G57)</f>
        <v>67100</v>
      </c>
      <c r="X57" s="55">
        <f>(M57*G57)</f>
        <v>0</v>
      </c>
      <c r="Y57" s="56">
        <f>(N57*G57)</f>
        <v>0</v>
      </c>
    </row>
    <row r="58" spans="2:25" x14ac:dyDescent="0.2">
      <c r="B58" s="29"/>
      <c r="C58" s="30" t="s">
        <v>42</v>
      </c>
      <c r="D58" s="30"/>
      <c r="E58" s="30" t="s">
        <v>20</v>
      </c>
      <c r="F58" s="30" t="s">
        <v>14</v>
      </c>
      <c r="G58" s="31">
        <v>792.59999999999991</v>
      </c>
      <c r="H58" s="37">
        <f>IF($U58-$S58=0,1,($T58-$S58)/($U58-$S58))</f>
        <v>0.97455548771840295</v>
      </c>
      <c r="I58" s="58">
        <f t="shared" si="1"/>
        <v>99.43</v>
      </c>
      <c r="J58" s="59">
        <v>12.56</v>
      </c>
      <c r="K58" s="59">
        <v>86.87</v>
      </c>
      <c r="L58" s="60">
        <v>0.56000000000000005</v>
      </c>
      <c r="M58" s="61">
        <v>0</v>
      </c>
      <c r="N58" s="61">
        <v>0.56000000000000005</v>
      </c>
      <c r="O58" s="33" t="str">
        <f t="shared" ref="O58:O110" si="5">IF(AND(J58=0,M58=0),"Not Coded","Coded")</f>
        <v>Coded</v>
      </c>
      <c r="P58" s="33" t="str">
        <f t="shared" ref="P58:P110" si="6">IF(AND(J58=0,N58=0),"Not Coded","Coded")</f>
        <v>Coded</v>
      </c>
      <c r="Q58" s="34" t="str">
        <f t="shared" si="4"/>
        <v>Include</v>
      </c>
      <c r="R58" s="11"/>
      <c r="S58" s="54">
        <f>(J58+M58)*(J58+N58)/100+(K58+N58)*(K58+M58)/100</f>
        <v>77.598313000000019</v>
      </c>
      <c r="T58" s="55">
        <f>I58</f>
        <v>99.43</v>
      </c>
      <c r="U58" s="55">
        <v>100</v>
      </c>
      <c r="V58" s="55">
        <f>(J58*G58)</f>
        <v>9955.0559999999987</v>
      </c>
      <c r="W58" s="55">
        <f>(K58*G58)</f>
        <v>68853.161999999997</v>
      </c>
      <c r="X58" s="55">
        <f>(M58*G58)</f>
        <v>0</v>
      </c>
      <c r="Y58" s="56">
        <f>(N58*G58)</f>
        <v>443.85599999999999</v>
      </c>
    </row>
    <row r="59" spans="2:25" x14ac:dyDescent="0.2">
      <c r="B59" s="5"/>
      <c r="C59" s="1" t="s">
        <v>42</v>
      </c>
      <c r="D59" s="1"/>
      <c r="E59" s="1" t="s">
        <v>3</v>
      </c>
      <c r="F59" s="1" t="s">
        <v>14</v>
      </c>
      <c r="G59" s="19">
        <v>553</v>
      </c>
      <c r="H59" s="52">
        <f>IF($U59-$S59=0,1,($T59-$S59)/($U59-$S59))</f>
        <v>1</v>
      </c>
      <c r="I59" s="62">
        <f t="shared" si="1"/>
        <v>100</v>
      </c>
      <c r="J59" s="63">
        <v>9.56</v>
      </c>
      <c r="K59" s="63">
        <v>90.44</v>
      </c>
      <c r="L59" s="64">
        <v>0</v>
      </c>
      <c r="M59" s="65">
        <v>0</v>
      </c>
      <c r="N59" s="65">
        <v>0</v>
      </c>
      <c r="O59" s="3" t="str">
        <f t="shared" si="5"/>
        <v>Coded</v>
      </c>
      <c r="P59" s="3" t="str">
        <f t="shared" si="6"/>
        <v>Coded</v>
      </c>
      <c r="Q59" s="35" t="str">
        <f t="shared" si="4"/>
        <v>Include</v>
      </c>
      <c r="R59" s="11"/>
      <c r="S59" s="54">
        <f>(J59+M59)*(J59+N59)/100+(K59+N59)*(K59+M59)/100</f>
        <v>82.707871999999995</v>
      </c>
      <c r="T59" s="55">
        <f>I59</f>
        <v>100</v>
      </c>
      <c r="U59" s="55">
        <v>100</v>
      </c>
      <c r="V59" s="55">
        <f>(J59*G59)</f>
        <v>5286.68</v>
      </c>
      <c r="W59" s="55">
        <f>(K59*G59)</f>
        <v>50013.32</v>
      </c>
      <c r="X59" s="55">
        <f>(M59*G59)</f>
        <v>0</v>
      </c>
      <c r="Y59" s="56">
        <f>(N59*G59)</f>
        <v>0</v>
      </c>
    </row>
    <row r="60" spans="2:25" x14ac:dyDescent="0.2">
      <c r="B60" s="5"/>
      <c r="C60" s="1" t="s">
        <v>42</v>
      </c>
      <c r="D60" s="1"/>
      <c r="E60" s="1" t="s">
        <v>38</v>
      </c>
      <c r="F60" s="1" t="s">
        <v>14</v>
      </c>
      <c r="G60" s="19">
        <v>611.60000000000014</v>
      </c>
      <c r="H60" s="52">
        <f>IF($U60-$S60=0,1,($T60-$S60)/($U60-$S60))</f>
        <v>1</v>
      </c>
      <c r="I60" s="62">
        <f t="shared" si="1"/>
        <v>100</v>
      </c>
      <c r="J60" s="63">
        <v>16.34</v>
      </c>
      <c r="K60" s="63">
        <v>83.66</v>
      </c>
      <c r="L60" s="64">
        <v>0</v>
      </c>
      <c r="M60" s="65">
        <v>0</v>
      </c>
      <c r="N60" s="65">
        <v>0</v>
      </c>
      <c r="O60" s="3" t="str">
        <f t="shared" si="5"/>
        <v>Coded</v>
      </c>
      <c r="P60" s="3" t="str">
        <f t="shared" si="6"/>
        <v>Coded</v>
      </c>
      <c r="Q60" s="35" t="str">
        <f t="shared" si="4"/>
        <v>Include</v>
      </c>
      <c r="R60" s="11"/>
      <c r="S60" s="54">
        <f>(J60+M60)*(J60+N60)/100+(K60+N60)*(K60+M60)/100</f>
        <v>72.659911999999991</v>
      </c>
      <c r="T60" s="55">
        <f>I60</f>
        <v>100</v>
      </c>
      <c r="U60" s="55">
        <v>100</v>
      </c>
      <c r="V60" s="55">
        <f>(J60*G60)</f>
        <v>9993.5440000000017</v>
      </c>
      <c r="W60" s="55">
        <f>(K60*G60)</f>
        <v>51166.456000000013</v>
      </c>
      <c r="X60" s="55">
        <f>(M60*G60)</f>
        <v>0</v>
      </c>
      <c r="Y60" s="56">
        <f>(N60*G60)</f>
        <v>0</v>
      </c>
    </row>
    <row r="61" spans="2:25" x14ac:dyDescent="0.2">
      <c r="B61" s="5"/>
      <c r="C61" s="1" t="s">
        <v>42</v>
      </c>
      <c r="D61" s="1"/>
      <c r="E61" s="1" t="s">
        <v>39</v>
      </c>
      <c r="F61" s="1" t="s">
        <v>14</v>
      </c>
      <c r="G61" s="19">
        <v>703.80000000000018</v>
      </c>
      <c r="H61" s="52">
        <f>IF($U61-$S61=0,1,($T61-$S61)/($U61-$S61))</f>
        <v>0</v>
      </c>
      <c r="I61" s="62">
        <f t="shared" si="1"/>
        <v>92.18</v>
      </c>
      <c r="J61" s="63">
        <v>0</v>
      </c>
      <c r="K61" s="63">
        <v>92.18</v>
      </c>
      <c r="L61" s="64">
        <v>7.82</v>
      </c>
      <c r="M61" s="65">
        <v>7.82</v>
      </c>
      <c r="N61" s="65">
        <v>0</v>
      </c>
      <c r="O61" s="3" t="str">
        <f t="shared" si="5"/>
        <v>Coded</v>
      </c>
      <c r="P61" s="3" t="str">
        <f t="shared" si="6"/>
        <v>Not Coded</v>
      </c>
      <c r="Q61" s="35" t="str">
        <f t="shared" si="4"/>
        <v>Investigate</v>
      </c>
      <c r="R61" s="11"/>
      <c r="S61" s="54">
        <f>(J61+M61)*(J61+N61)/100+(K61+N61)*(K61+M61)/100</f>
        <v>92.18</v>
      </c>
      <c r="T61" s="55">
        <f>I61</f>
        <v>92.18</v>
      </c>
      <c r="U61" s="55">
        <v>100</v>
      </c>
      <c r="V61" s="55">
        <f>(J61*G61)</f>
        <v>0</v>
      </c>
      <c r="W61" s="55">
        <f>(K61*G61)</f>
        <v>64876.284000000021</v>
      </c>
      <c r="X61" s="55">
        <f>(M61*G61)</f>
        <v>5503.7160000000013</v>
      </c>
      <c r="Y61" s="56">
        <f>(N61*G61)</f>
        <v>0</v>
      </c>
    </row>
    <row r="62" spans="2:25" ht="13.5" thickBot="1" x14ac:dyDescent="0.25">
      <c r="B62" s="6"/>
      <c r="C62" s="7" t="s">
        <v>42</v>
      </c>
      <c r="D62" s="7"/>
      <c r="E62" s="7" t="s">
        <v>16</v>
      </c>
      <c r="F62" s="7" t="s">
        <v>14</v>
      </c>
      <c r="G62" s="20">
        <v>671</v>
      </c>
      <c r="H62" s="53">
        <f>IF($U62-$S62=0,1,($T62-$S62)/($U62-$S62))</f>
        <v>0</v>
      </c>
      <c r="I62" s="66">
        <f t="shared" si="1"/>
        <v>94.17</v>
      </c>
      <c r="J62" s="67">
        <v>0</v>
      </c>
      <c r="K62" s="67">
        <v>94.17</v>
      </c>
      <c r="L62" s="68">
        <v>5.83</v>
      </c>
      <c r="M62" s="69">
        <v>5.83</v>
      </c>
      <c r="N62" s="69">
        <v>0</v>
      </c>
      <c r="O62" s="8" t="str">
        <f t="shared" si="5"/>
        <v>Coded</v>
      </c>
      <c r="P62" s="8" t="str">
        <f t="shared" si="6"/>
        <v>Not Coded</v>
      </c>
      <c r="Q62" s="36" t="str">
        <f t="shared" si="4"/>
        <v>Investigate</v>
      </c>
      <c r="R62" s="11"/>
      <c r="S62" s="54">
        <f>(J62+M62)*(J62+N62)/100+(K62+N62)*(K62+M62)/100</f>
        <v>94.17</v>
      </c>
      <c r="T62" s="55">
        <f>I62</f>
        <v>94.17</v>
      </c>
      <c r="U62" s="55">
        <v>100</v>
      </c>
      <c r="V62" s="55">
        <f>(J62*G62)</f>
        <v>0</v>
      </c>
      <c r="W62" s="55">
        <f>(K62*G62)</f>
        <v>63188.07</v>
      </c>
      <c r="X62" s="55">
        <f>(M62*G62)</f>
        <v>3911.93</v>
      </c>
      <c r="Y62" s="56">
        <f>(N62*G62)</f>
        <v>0</v>
      </c>
    </row>
    <row r="63" spans="2:25" x14ac:dyDescent="0.2">
      <c r="B63" s="29"/>
      <c r="C63" s="30" t="s">
        <v>31</v>
      </c>
      <c r="D63" s="30"/>
      <c r="E63" s="30" t="s">
        <v>20</v>
      </c>
      <c r="F63" s="30" t="s">
        <v>14</v>
      </c>
      <c r="G63" s="31">
        <v>792.59999999999991</v>
      </c>
      <c r="H63" s="37">
        <f>IF($U63-$S63=0,1,($T63-$S63)/($U63-$S63))</f>
        <v>1</v>
      </c>
      <c r="I63" s="58">
        <f t="shared" si="1"/>
        <v>100</v>
      </c>
      <c r="J63" s="59">
        <v>0</v>
      </c>
      <c r="K63" s="59">
        <v>100</v>
      </c>
      <c r="L63" s="60">
        <v>0</v>
      </c>
      <c r="M63" s="61">
        <v>0</v>
      </c>
      <c r="N63" s="61">
        <v>0</v>
      </c>
      <c r="O63" s="33" t="str">
        <f t="shared" si="5"/>
        <v>Not Coded</v>
      </c>
      <c r="P63" s="33" t="str">
        <f t="shared" si="6"/>
        <v>Not Coded</v>
      </c>
      <c r="Q63" s="34" t="str">
        <f t="shared" si="4"/>
        <v>Exclude</v>
      </c>
      <c r="R63" s="11"/>
      <c r="S63" s="54">
        <f>(J63+M63)*(J63+N63)/100+(K63+N63)*(K63+M63)/100</f>
        <v>100</v>
      </c>
      <c r="T63" s="55">
        <f>I63</f>
        <v>100</v>
      </c>
      <c r="U63" s="55">
        <v>100</v>
      </c>
      <c r="V63" s="55">
        <f>(J63*G63)</f>
        <v>0</v>
      </c>
      <c r="W63" s="55">
        <f>(K63*G63)</f>
        <v>79259.999999999985</v>
      </c>
      <c r="X63" s="55">
        <f>(M63*G63)</f>
        <v>0</v>
      </c>
      <c r="Y63" s="56">
        <f>(N63*G63)</f>
        <v>0</v>
      </c>
    </row>
    <row r="64" spans="2:25" x14ac:dyDescent="0.2">
      <c r="B64" s="5"/>
      <c r="C64" s="1" t="s">
        <v>31</v>
      </c>
      <c r="D64" s="1"/>
      <c r="E64" s="1" t="s">
        <v>3</v>
      </c>
      <c r="F64" s="1" t="s">
        <v>14</v>
      </c>
      <c r="G64" s="19">
        <v>553</v>
      </c>
      <c r="H64" s="52">
        <f>IF($U64-$S64=0,1,($T64-$S64)/($U64-$S64))</f>
        <v>0</v>
      </c>
      <c r="I64" s="62">
        <f t="shared" si="1"/>
        <v>92.89</v>
      </c>
      <c r="J64" s="63">
        <v>0</v>
      </c>
      <c r="K64" s="63">
        <v>92.89</v>
      </c>
      <c r="L64" s="64">
        <v>7.11</v>
      </c>
      <c r="M64" s="65">
        <v>0</v>
      </c>
      <c r="N64" s="65">
        <v>7.11</v>
      </c>
      <c r="O64" s="3" t="str">
        <f t="shared" si="5"/>
        <v>Not Coded</v>
      </c>
      <c r="P64" s="3" t="str">
        <f t="shared" si="6"/>
        <v>Coded</v>
      </c>
      <c r="Q64" s="35" t="str">
        <f t="shared" si="4"/>
        <v>Investigate</v>
      </c>
      <c r="R64" s="11"/>
      <c r="S64" s="54">
        <f>(J64+M64)*(J64+N64)/100+(K64+N64)*(K64+M64)/100</f>
        <v>92.89</v>
      </c>
      <c r="T64" s="55">
        <f>I64</f>
        <v>92.89</v>
      </c>
      <c r="U64" s="55">
        <v>100</v>
      </c>
      <c r="V64" s="55">
        <f>(J64*G64)</f>
        <v>0</v>
      </c>
      <c r="W64" s="55">
        <f>(K64*G64)</f>
        <v>51368.17</v>
      </c>
      <c r="X64" s="55">
        <f>(M64*G64)</f>
        <v>0</v>
      </c>
      <c r="Y64" s="56">
        <f>(N64*G64)</f>
        <v>3931.8300000000004</v>
      </c>
    </row>
    <row r="65" spans="2:25" x14ac:dyDescent="0.2">
      <c r="B65" s="5"/>
      <c r="C65" s="1" t="s">
        <v>31</v>
      </c>
      <c r="D65" s="1"/>
      <c r="E65" s="1" t="s">
        <v>38</v>
      </c>
      <c r="F65" s="1" t="s">
        <v>14</v>
      </c>
      <c r="G65" s="19">
        <v>611.60000000000014</v>
      </c>
      <c r="H65" s="52">
        <f>IF($U65-$S65=0,1,($T65-$S65)/($U65-$S65))</f>
        <v>0</v>
      </c>
      <c r="I65" s="62">
        <f t="shared" si="1"/>
        <v>87.75</v>
      </c>
      <c r="J65" s="63">
        <v>0</v>
      </c>
      <c r="K65" s="63">
        <v>87.75</v>
      </c>
      <c r="L65" s="64">
        <v>12.25</v>
      </c>
      <c r="M65" s="65">
        <v>0</v>
      </c>
      <c r="N65" s="65">
        <v>12.25</v>
      </c>
      <c r="O65" s="3" t="str">
        <f t="shared" si="5"/>
        <v>Not Coded</v>
      </c>
      <c r="P65" s="3" t="str">
        <f t="shared" si="6"/>
        <v>Coded</v>
      </c>
      <c r="Q65" s="35" t="str">
        <f t="shared" si="4"/>
        <v>Investigate</v>
      </c>
      <c r="R65" s="11"/>
      <c r="S65" s="54">
        <f>(J65+M65)*(J65+N65)/100+(K65+N65)*(K65+M65)/100</f>
        <v>87.75</v>
      </c>
      <c r="T65" s="55">
        <f>I65</f>
        <v>87.75</v>
      </c>
      <c r="U65" s="55">
        <v>100</v>
      </c>
      <c r="V65" s="55">
        <f>(J65*G65)</f>
        <v>0</v>
      </c>
      <c r="W65" s="55">
        <f>(K65*G65)</f>
        <v>53667.900000000009</v>
      </c>
      <c r="X65" s="55">
        <f>(M65*G65)</f>
        <v>0</v>
      </c>
      <c r="Y65" s="56">
        <f>(N65*G65)</f>
        <v>7492.1000000000013</v>
      </c>
    </row>
    <row r="66" spans="2:25" x14ac:dyDescent="0.2">
      <c r="B66" s="5"/>
      <c r="C66" s="1" t="s">
        <v>31</v>
      </c>
      <c r="D66" s="1"/>
      <c r="E66" s="1" t="s">
        <v>39</v>
      </c>
      <c r="F66" s="1" t="s">
        <v>14</v>
      </c>
      <c r="G66" s="19">
        <v>703.80000000000018</v>
      </c>
      <c r="H66" s="52">
        <f>IF($U66-$S66=0,1,($T66-$S66)/($U66-$S66))</f>
        <v>1</v>
      </c>
      <c r="I66" s="62">
        <f t="shared" si="1"/>
        <v>100</v>
      </c>
      <c r="J66" s="63">
        <v>0</v>
      </c>
      <c r="K66" s="63">
        <v>100</v>
      </c>
      <c r="L66" s="64">
        <v>0</v>
      </c>
      <c r="M66" s="65">
        <v>0</v>
      </c>
      <c r="N66" s="65">
        <v>0</v>
      </c>
      <c r="O66" s="3" t="str">
        <f t="shared" si="5"/>
        <v>Not Coded</v>
      </c>
      <c r="P66" s="3" t="str">
        <f t="shared" si="6"/>
        <v>Not Coded</v>
      </c>
      <c r="Q66" s="35" t="str">
        <f t="shared" si="4"/>
        <v>Exclude</v>
      </c>
      <c r="R66" s="11"/>
      <c r="S66" s="54">
        <f>(J66+M66)*(J66+N66)/100+(K66+N66)*(K66+M66)/100</f>
        <v>100</v>
      </c>
      <c r="T66" s="55">
        <f>I66</f>
        <v>100</v>
      </c>
      <c r="U66" s="55">
        <v>100</v>
      </c>
      <c r="V66" s="55">
        <f>(J66*G66)</f>
        <v>0</v>
      </c>
      <c r="W66" s="55">
        <f>(K66*G66)</f>
        <v>70380.000000000015</v>
      </c>
      <c r="X66" s="55">
        <f>(M66*G66)</f>
        <v>0</v>
      </c>
      <c r="Y66" s="56">
        <f>(N66*G66)</f>
        <v>0</v>
      </c>
    </row>
    <row r="67" spans="2:25" ht="13.5" thickBot="1" x14ac:dyDescent="0.25">
      <c r="B67" s="6"/>
      <c r="C67" s="7" t="s">
        <v>31</v>
      </c>
      <c r="D67" s="7"/>
      <c r="E67" s="7" t="s">
        <v>16</v>
      </c>
      <c r="F67" s="7" t="s">
        <v>14</v>
      </c>
      <c r="G67" s="20">
        <v>671</v>
      </c>
      <c r="H67" s="53">
        <f>IF($U67-$S67=0,1,($T67-$S67)/($U67-$S67))</f>
        <v>1</v>
      </c>
      <c r="I67" s="66">
        <f t="shared" si="1"/>
        <v>100</v>
      </c>
      <c r="J67" s="67">
        <v>0</v>
      </c>
      <c r="K67" s="67">
        <v>100</v>
      </c>
      <c r="L67" s="68">
        <v>0</v>
      </c>
      <c r="M67" s="69">
        <v>0</v>
      </c>
      <c r="N67" s="69">
        <v>0</v>
      </c>
      <c r="O67" s="8" t="str">
        <f t="shared" si="5"/>
        <v>Not Coded</v>
      </c>
      <c r="P67" s="8" t="str">
        <f t="shared" si="6"/>
        <v>Not Coded</v>
      </c>
      <c r="Q67" s="36" t="str">
        <f t="shared" ref="Q67:Q98" si="7">IF(O67&lt;&gt;P67,"Investigate",IF(AND(O67="Coded",P67="Coded"),"Include","Exclude"))</f>
        <v>Exclude</v>
      </c>
      <c r="R67" s="11"/>
      <c r="S67" s="54">
        <f>(J67+M67)*(J67+N67)/100+(K67+N67)*(K67+M67)/100</f>
        <v>100</v>
      </c>
      <c r="T67" s="55">
        <f>I67</f>
        <v>100</v>
      </c>
      <c r="U67" s="55">
        <v>100</v>
      </c>
      <c r="V67" s="55">
        <f>(J67*G67)</f>
        <v>0</v>
      </c>
      <c r="W67" s="55">
        <f>(K67*G67)</f>
        <v>67100</v>
      </c>
      <c r="X67" s="55">
        <f>(M67*G67)</f>
        <v>0</v>
      </c>
      <c r="Y67" s="56">
        <f>(N67*G67)</f>
        <v>0</v>
      </c>
    </row>
    <row r="68" spans="2:25" x14ac:dyDescent="0.2">
      <c r="B68" s="29"/>
      <c r="C68" s="30" t="s">
        <v>18</v>
      </c>
      <c r="D68" s="30"/>
      <c r="E68" s="30" t="s">
        <v>20</v>
      </c>
      <c r="F68" s="30" t="s">
        <v>14</v>
      </c>
      <c r="G68" s="31">
        <v>792.59999999999991</v>
      </c>
      <c r="H68" s="37">
        <f>IF($U68-$S68=0,1,($T68-$S68)/($U68-$S68))</f>
        <v>0</v>
      </c>
      <c r="I68" s="58">
        <f t="shared" ref="I68:I131" si="8">SUM(J68+K68)</f>
        <v>96.99</v>
      </c>
      <c r="J68" s="59">
        <v>0</v>
      </c>
      <c r="K68" s="59">
        <v>96.99</v>
      </c>
      <c r="L68" s="60">
        <v>3.01</v>
      </c>
      <c r="M68" s="61">
        <v>3.01</v>
      </c>
      <c r="N68" s="61">
        <v>0</v>
      </c>
      <c r="O68" s="33" t="str">
        <f t="shared" si="5"/>
        <v>Coded</v>
      </c>
      <c r="P68" s="33" t="str">
        <f t="shared" si="6"/>
        <v>Not Coded</v>
      </c>
      <c r="Q68" s="34" t="str">
        <f t="shared" si="7"/>
        <v>Investigate</v>
      </c>
      <c r="R68" s="11"/>
      <c r="S68" s="54">
        <f>(J68+M68)*(J68+N68)/100+(K68+N68)*(K68+M68)/100</f>
        <v>96.99</v>
      </c>
      <c r="T68" s="55">
        <f>I68</f>
        <v>96.99</v>
      </c>
      <c r="U68" s="55">
        <v>100</v>
      </c>
      <c r="V68" s="55">
        <f>(J68*G68)</f>
        <v>0</v>
      </c>
      <c r="W68" s="55">
        <f>(K68*G68)</f>
        <v>76874.27399999999</v>
      </c>
      <c r="X68" s="55">
        <f>(M68*G68)</f>
        <v>2385.7259999999997</v>
      </c>
      <c r="Y68" s="56">
        <f>(N68*G68)</f>
        <v>0</v>
      </c>
    </row>
    <row r="69" spans="2:25" x14ac:dyDescent="0.2">
      <c r="B69" s="5"/>
      <c r="C69" s="1" t="s">
        <v>18</v>
      </c>
      <c r="D69" s="1"/>
      <c r="E69" s="1" t="s">
        <v>3</v>
      </c>
      <c r="F69" s="1" t="s">
        <v>14</v>
      </c>
      <c r="G69" s="19">
        <v>553</v>
      </c>
      <c r="H69" s="52">
        <f>IF($U69-$S69=0,1,($T69-$S69)/($U69-$S69))</f>
        <v>1</v>
      </c>
      <c r="I69" s="62">
        <f t="shared" si="8"/>
        <v>100</v>
      </c>
      <c r="J69" s="63">
        <v>0</v>
      </c>
      <c r="K69" s="63">
        <v>100</v>
      </c>
      <c r="L69" s="64">
        <v>0</v>
      </c>
      <c r="M69" s="65">
        <v>0</v>
      </c>
      <c r="N69" s="65">
        <v>0</v>
      </c>
      <c r="O69" s="3" t="str">
        <f t="shared" si="5"/>
        <v>Not Coded</v>
      </c>
      <c r="P69" s="3" t="str">
        <f t="shared" si="6"/>
        <v>Not Coded</v>
      </c>
      <c r="Q69" s="35" t="str">
        <f t="shared" si="7"/>
        <v>Exclude</v>
      </c>
      <c r="R69" s="11"/>
      <c r="S69" s="54">
        <f>(J69+M69)*(J69+N69)/100+(K69+N69)*(K69+M69)/100</f>
        <v>100</v>
      </c>
      <c r="T69" s="55">
        <f>I69</f>
        <v>100</v>
      </c>
      <c r="U69" s="55">
        <v>100</v>
      </c>
      <c r="V69" s="55">
        <f>(J69*G69)</f>
        <v>0</v>
      </c>
      <c r="W69" s="55">
        <f>(K69*G69)</f>
        <v>55300</v>
      </c>
      <c r="X69" s="55">
        <f>(M69*G69)</f>
        <v>0</v>
      </c>
      <c r="Y69" s="56">
        <f>(N69*G69)</f>
        <v>0</v>
      </c>
    </row>
    <row r="70" spans="2:25" x14ac:dyDescent="0.2">
      <c r="B70" s="5"/>
      <c r="C70" s="1" t="s">
        <v>18</v>
      </c>
      <c r="D70" s="1"/>
      <c r="E70" s="1" t="s">
        <v>38</v>
      </c>
      <c r="F70" s="1" t="s">
        <v>14</v>
      </c>
      <c r="G70" s="19">
        <v>611.60000000000014</v>
      </c>
      <c r="H70" s="52">
        <f>IF($U70-$S70=0,1,($T70-$S70)/($U70-$S70))</f>
        <v>0</v>
      </c>
      <c r="I70" s="62">
        <f t="shared" si="8"/>
        <v>87.75</v>
      </c>
      <c r="J70" s="63">
        <v>0</v>
      </c>
      <c r="K70" s="63">
        <v>87.75</v>
      </c>
      <c r="L70" s="64">
        <v>12.25</v>
      </c>
      <c r="M70" s="65">
        <v>12.25</v>
      </c>
      <c r="N70" s="65">
        <v>0</v>
      </c>
      <c r="O70" s="3" t="str">
        <f t="shared" si="5"/>
        <v>Coded</v>
      </c>
      <c r="P70" s="3" t="str">
        <f t="shared" si="6"/>
        <v>Not Coded</v>
      </c>
      <c r="Q70" s="35" t="str">
        <f t="shared" si="7"/>
        <v>Investigate</v>
      </c>
      <c r="R70" s="11"/>
      <c r="S70" s="54">
        <f>(J70+M70)*(J70+N70)/100+(K70+N70)*(K70+M70)/100</f>
        <v>87.75</v>
      </c>
      <c r="T70" s="55">
        <f>I70</f>
        <v>87.75</v>
      </c>
      <c r="U70" s="55">
        <v>100</v>
      </c>
      <c r="V70" s="55">
        <f>(J70*G70)</f>
        <v>0</v>
      </c>
      <c r="W70" s="55">
        <f>(K70*G70)</f>
        <v>53667.900000000009</v>
      </c>
      <c r="X70" s="55">
        <f>(M70*G70)</f>
        <v>7492.1000000000013</v>
      </c>
      <c r="Y70" s="56">
        <f>(N70*G70)</f>
        <v>0</v>
      </c>
    </row>
    <row r="71" spans="2:25" x14ac:dyDescent="0.2">
      <c r="B71" s="5"/>
      <c r="C71" s="1" t="s">
        <v>18</v>
      </c>
      <c r="D71" s="1"/>
      <c r="E71" s="1" t="s">
        <v>39</v>
      </c>
      <c r="F71" s="1" t="s">
        <v>14</v>
      </c>
      <c r="G71" s="19">
        <v>703.80000000000018</v>
      </c>
      <c r="H71" s="52">
        <f>IF($U71-$S71=0,1,($T71-$S71)/($U71-$S71))</f>
        <v>1</v>
      </c>
      <c r="I71" s="62">
        <f t="shared" si="8"/>
        <v>100</v>
      </c>
      <c r="J71" s="63">
        <v>0</v>
      </c>
      <c r="K71" s="63">
        <v>100</v>
      </c>
      <c r="L71" s="64">
        <v>0</v>
      </c>
      <c r="M71" s="65">
        <v>0</v>
      </c>
      <c r="N71" s="65">
        <v>0</v>
      </c>
      <c r="O71" s="3" t="str">
        <f t="shared" si="5"/>
        <v>Not Coded</v>
      </c>
      <c r="P71" s="3" t="str">
        <f t="shared" si="6"/>
        <v>Not Coded</v>
      </c>
      <c r="Q71" s="35" t="str">
        <f t="shared" si="7"/>
        <v>Exclude</v>
      </c>
      <c r="R71" s="11"/>
      <c r="S71" s="54">
        <f>(J71+M71)*(J71+N71)/100+(K71+N71)*(K71+M71)/100</f>
        <v>100</v>
      </c>
      <c r="T71" s="55">
        <f>I71</f>
        <v>100</v>
      </c>
      <c r="U71" s="55">
        <v>100</v>
      </c>
      <c r="V71" s="55">
        <f>(J71*G71)</f>
        <v>0</v>
      </c>
      <c r="W71" s="55">
        <f>(K71*G71)</f>
        <v>70380.000000000015</v>
      </c>
      <c r="X71" s="55">
        <f>(M71*G71)</f>
        <v>0</v>
      </c>
      <c r="Y71" s="56">
        <f>(N71*G71)</f>
        <v>0</v>
      </c>
    </row>
    <row r="72" spans="2:25" ht="14.25" customHeight="1" thickBot="1" x14ac:dyDescent="0.25">
      <c r="B72" s="6"/>
      <c r="C72" s="7" t="s">
        <v>18</v>
      </c>
      <c r="D72" s="7"/>
      <c r="E72" s="7" t="s">
        <v>16</v>
      </c>
      <c r="F72" s="7" t="s">
        <v>14</v>
      </c>
      <c r="G72" s="20">
        <v>671</v>
      </c>
      <c r="H72" s="53">
        <f>IF($U72-$S72=0,1,($T72-$S72)/($U72-$S72))</f>
        <v>1</v>
      </c>
      <c r="I72" s="66">
        <f t="shared" si="8"/>
        <v>100</v>
      </c>
      <c r="J72" s="67">
        <v>0</v>
      </c>
      <c r="K72" s="67">
        <v>100</v>
      </c>
      <c r="L72" s="68">
        <v>0</v>
      </c>
      <c r="M72" s="69">
        <v>0</v>
      </c>
      <c r="N72" s="69">
        <v>0</v>
      </c>
      <c r="O72" s="8" t="str">
        <f t="shared" si="5"/>
        <v>Not Coded</v>
      </c>
      <c r="P72" s="8" t="str">
        <f t="shared" si="6"/>
        <v>Not Coded</v>
      </c>
      <c r="Q72" s="36" t="str">
        <f t="shared" si="7"/>
        <v>Exclude</v>
      </c>
      <c r="R72" s="11"/>
      <c r="S72" s="54">
        <f>(J72+M72)*(J72+N72)/100+(K72+N72)*(K72+M72)/100</f>
        <v>100</v>
      </c>
      <c r="T72" s="55">
        <f>I72</f>
        <v>100</v>
      </c>
      <c r="U72" s="55">
        <v>100</v>
      </c>
      <c r="V72" s="55">
        <f>(J72*G72)</f>
        <v>0</v>
      </c>
      <c r="W72" s="55">
        <f>(K72*G72)</f>
        <v>67100</v>
      </c>
      <c r="X72" s="55">
        <f>(M72*G72)</f>
        <v>0</v>
      </c>
      <c r="Y72" s="56">
        <f>(N72*G72)</f>
        <v>0</v>
      </c>
    </row>
    <row r="73" spans="2:25" x14ac:dyDescent="0.2">
      <c r="B73" s="29"/>
      <c r="C73" s="30" t="s">
        <v>35</v>
      </c>
      <c r="D73" s="30"/>
      <c r="E73" s="30" t="s">
        <v>20</v>
      </c>
      <c r="F73" s="30" t="s">
        <v>14</v>
      </c>
      <c r="G73" s="31">
        <v>792.59999999999991</v>
      </c>
      <c r="H73" s="37">
        <f>IF($U73-$S73=0,1,($T73-$S73)/($U73-$S73))</f>
        <v>0.97455548771840295</v>
      </c>
      <c r="I73" s="58">
        <f t="shared" si="8"/>
        <v>99.43</v>
      </c>
      <c r="J73" s="59">
        <v>12.56</v>
      </c>
      <c r="K73" s="59">
        <v>86.87</v>
      </c>
      <c r="L73" s="60">
        <v>0.56000000000000005</v>
      </c>
      <c r="M73" s="61">
        <v>0</v>
      </c>
      <c r="N73" s="61">
        <v>0.56000000000000005</v>
      </c>
      <c r="O73" s="33" t="str">
        <f t="shared" si="5"/>
        <v>Coded</v>
      </c>
      <c r="P73" s="33" t="str">
        <f t="shared" si="6"/>
        <v>Coded</v>
      </c>
      <c r="Q73" s="34" t="str">
        <f t="shared" si="7"/>
        <v>Include</v>
      </c>
      <c r="R73" s="11"/>
      <c r="S73" s="54">
        <f>(J73+M73)*(J73+N73)/100+(K73+N73)*(K73+M73)/100</f>
        <v>77.598313000000019</v>
      </c>
      <c r="T73" s="55">
        <f>I73</f>
        <v>99.43</v>
      </c>
      <c r="U73" s="55">
        <v>100</v>
      </c>
      <c r="V73" s="55">
        <f>(J73*G73)</f>
        <v>9955.0559999999987</v>
      </c>
      <c r="W73" s="55">
        <f>(K73*G73)</f>
        <v>68853.161999999997</v>
      </c>
      <c r="X73" s="55">
        <f>(M73*G73)</f>
        <v>0</v>
      </c>
      <c r="Y73" s="56">
        <f>(N73*G73)</f>
        <v>443.85599999999999</v>
      </c>
    </row>
    <row r="74" spans="2:25" x14ac:dyDescent="0.2">
      <c r="B74" s="5"/>
      <c r="C74" s="1" t="s">
        <v>35</v>
      </c>
      <c r="D74" s="1"/>
      <c r="E74" s="1" t="s">
        <v>3</v>
      </c>
      <c r="F74" s="1" t="s">
        <v>14</v>
      </c>
      <c r="G74" s="19">
        <v>553</v>
      </c>
      <c r="H74" s="52">
        <f>IF($U74-$S74=0,1,($T74-$S74)/($U74-$S74))</f>
        <v>1</v>
      </c>
      <c r="I74" s="62">
        <f t="shared" si="8"/>
        <v>100</v>
      </c>
      <c r="J74" s="63">
        <v>2.4500000000000002</v>
      </c>
      <c r="K74" s="63">
        <v>97.55</v>
      </c>
      <c r="L74" s="64">
        <v>0</v>
      </c>
      <c r="M74" s="65">
        <v>0</v>
      </c>
      <c r="N74" s="65">
        <v>0</v>
      </c>
      <c r="O74" s="3" t="str">
        <f t="shared" si="5"/>
        <v>Coded</v>
      </c>
      <c r="P74" s="3" t="str">
        <f t="shared" si="6"/>
        <v>Coded</v>
      </c>
      <c r="Q74" s="35" t="str">
        <f t="shared" si="7"/>
        <v>Include</v>
      </c>
      <c r="R74" s="11"/>
      <c r="S74" s="54">
        <f>(J74+M74)*(J74+N74)/100+(K74+N74)*(K74+M74)/100</f>
        <v>95.220049999999986</v>
      </c>
      <c r="T74" s="55">
        <f>I74</f>
        <v>100</v>
      </c>
      <c r="U74" s="55">
        <v>100</v>
      </c>
      <c r="V74" s="55">
        <f>(J74*G74)</f>
        <v>1354.8500000000001</v>
      </c>
      <c r="W74" s="55">
        <f>(K74*G74)</f>
        <v>53945.15</v>
      </c>
      <c r="X74" s="55">
        <f>(M74*G74)</f>
        <v>0</v>
      </c>
      <c r="Y74" s="56">
        <f>(N74*G74)</f>
        <v>0</v>
      </c>
    </row>
    <row r="75" spans="2:25" x14ac:dyDescent="0.2">
      <c r="B75" s="5"/>
      <c r="C75" s="1" t="s">
        <v>35</v>
      </c>
      <c r="D75" s="1"/>
      <c r="E75" s="1" t="s">
        <v>38</v>
      </c>
      <c r="F75" s="1" t="s">
        <v>14</v>
      </c>
      <c r="G75" s="19">
        <v>611.60000000000014</v>
      </c>
      <c r="H75" s="52">
        <f>IF($U75-$S75=0,1,($T75-$S75)/($U75-$S75))</f>
        <v>1</v>
      </c>
      <c r="I75" s="62">
        <f t="shared" si="8"/>
        <v>100</v>
      </c>
      <c r="J75" s="63">
        <v>16.34</v>
      </c>
      <c r="K75" s="63">
        <v>83.66</v>
      </c>
      <c r="L75" s="64">
        <v>0</v>
      </c>
      <c r="M75" s="65">
        <v>0</v>
      </c>
      <c r="N75" s="65">
        <v>0</v>
      </c>
      <c r="O75" s="3" t="str">
        <f t="shared" si="5"/>
        <v>Coded</v>
      </c>
      <c r="P75" s="3" t="str">
        <f t="shared" si="6"/>
        <v>Coded</v>
      </c>
      <c r="Q75" s="35" t="str">
        <f t="shared" si="7"/>
        <v>Include</v>
      </c>
      <c r="R75" s="11"/>
      <c r="S75" s="54">
        <f>(J75+M75)*(J75+N75)/100+(K75+N75)*(K75+M75)/100</f>
        <v>72.659911999999991</v>
      </c>
      <c r="T75" s="55">
        <f>I75</f>
        <v>100</v>
      </c>
      <c r="U75" s="55">
        <v>100</v>
      </c>
      <c r="V75" s="55">
        <f>(J75*G75)</f>
        <v>9993.5440000000017</v>
      </c>
      <c r="W75" s="55">
        <f>(K75*G75)</f>
        <v>51166.456000000013</v>
      </c>
      <c r="X75" s="55">
        <f>(M75*G75)</f>
        <v>0</v>
      </c>
      <c r="Y75" s="56">
        <f>(N75*G75)</f>
        <v>0</v>
      </c>
    </row>
    <row r="76" spans="2:25" x14ac:dyDescent="0.2">
      <c r="B76" s="5"/>
      <c r="C76" s="1" t="s">
        <v>35</v>
      </c>
      <c r="D76" s="1"/>
      <c r="E76" s="1" t="s">
        <v>39</v>
      </c>
      <c r="F76" s="1" t="s">
        <v>14</v>
      </c>
      <c r="G76" s="19">
        <v>703.80000000000018</v>
      </c>
      <c r="H76" s="52">
        <f>IF($U76-$S76=0,1,($T76-$S76)/($U76-$S76))</f>
        <v>1</v>
      </c>
      <c r="I76" s="62">
        <f t="shared" si="8"/>
        <v>100</v>
      </c>
      <c r="J76" s="63">
        <v>0</v>
      </c>
      <c r="K76" s="63">
        <v>100</v>
      </c>
      <c r="L76" s="64">
        <v>0</v>
      </c>
      <c r="M76" s="65">
        <v>0</v>
      </c>
      <c r="N76" s="65">
        <v>0</v>
      </c>
      <c r="O76" s="3" t="str">
        <f t="shared" si="5"/>
        <v>Not Coded</v>
      </c>
      <c r="P76" s="3" t="str">
        <f t="shared" si="6"/>
        <v>Not Coded</v>
      </c>
      <c r="Q76" s="35" t="str">
        <f t="shared" si="7"/>
        <v>Exclude</v>
      </c>
      <c r="R76" s="11"/>
      <c r="S76" s="54">
        <f>(J76+M76)*(J76+N76)/100+(K76+N76)*(K76+M76)/100</f>
        <v>100</v>
      </c>
      <c r="T76" s="55">
        <f>I76</f>
        <v>100</v>
      </c>
      <c r="U76" s="55">
        <v>100</v>
      </c>
      <c r="V76" s="55">
        <f>(J76*G76)</f>
        <v>0</v>
      </c>
      <c r="W76" s="55">
        <f>(K76*G76)</f>
        <v>70380.000000000015</v>
      </c>
      <c r="X76" s="55">
        <f>(M76*G76)</f>
        <v>0</v>
      </c>
      <c r="Y76" s="56">
        <f>(N76*G76)</f>
        <v>0</v>
      </c>
    </row>
    <row r="77" spans="2:25" ht="13.5" thickBot="1" x14ac:dyDescent="0.25">
      <c r="B77" s="6"/>
      <c r="C77" s="7" t="s">
        <v>35</v>
      </c>
      <c r="D77" s="7"/>
      <c r="E77" s="7" t="s">
        <v>16</v>
      </c>
      <c r="F77" s="7" t="s">
        <v>14</v>
      </c>
      <c r="G77" s="20">
        <v>671</v>
      </c>
      <c r="H77" s="53">
        <f>IF($U77-$S77=0,1,($T77-$S77)/($U77-$S77))</f>
        <v>1</v>
      </c>
      <c r="I77" s="66">
        <f t="shared" si="8"/>
        <v>100</v>
      </c>
      <c r="J77" s="67">
        <v>0</v>
      </c>
      <c r="K77" s="67">
        <v>100</v>
      </c>
      <c r="L77" s="68">
        <v>0</v>
      </c>
      <c r="M77" s="69">
        <v>0</v>
      </c>
      <c r="N77" s="69">
        <v>0</v>
      </c>
      <c r="O77" s="8" t="str">
        <f t="shared" si="5"/>
        <v>Not Coded</v>
      </c>
      <c r="P77" s="8" t="str">
        <f t="shared" si="6"/>
        <v>Not Coded</v>
      </c>
      <c r="Q77" s="36" t="str">
        <f t="shared" si="7"/>
        <v>Exclude</v>
      </c>
      <c r="R77" s="11"/>
      <c r="S77" s="54">
        <f>(J77+M77)*(J77+N77)/100+(K77+N77)*(K77+M77)/100</f>
        <v>100</v>
      </c>
      <c r="T77" s="55">
        <f>I77</f>
        <v>100</v>
      </c>
      <c r="U77" s="55">
        <v>100</v>
      </c>
      <c r="V77" s="55">
        <f>(J77*G77)</f>
        <v>0</v>
      </c>
      <c r="W77" s="55">
        <f>(K77*G77)</f>
        <v>67100</v>
      </c>
      <c r="X77" s="55">
        <f>(M77*G77)</f>
        <v>0</v>
      </c>
      <c r="Y77" s="56">
        <f>(N77*G77)</f>
        <v>0</v>
      </c>
    </row>
    <row r="78" spans="2:25" x14ac:dyDescent="0.2">
      <c r="B78" s="29"/>
      <c r="C78" s="30" t="s">
        <v>43</v>
      </c>
      <c r="D78" s="30"/>
      <c r="E78" s="30" t="s">
        <v>20</v>
      </c>
      <c r="F78" s="30" t="s">
        <v>14</v>
      </c>
      <c r="G78" s="31">
        <v>792.59999999999991</v>
      </c>
      <c r="H78" s="37">
        <f>IF($U78-$S78=0,1,($T78-$S78)/($U78-$S78))</f>
        <v>0.4240831608201816</v>
      </c>
      <c r="I78" s="58">
        <f t="shared" si="8"/>
        <v>92.67</v>
      </c>
      <c r="J78" s="59">
        <v>3.01</v>
      </c>
      <c r="K78" s="59">
        <v>89.66</v>
      </c>
      <c r="L78" s="60">
        <v>7.33</v>
      </c>
      <c r="M78" s="61">
        <v>0</v>
      </c>
      <c r="N78" s="61">
        <v>7.33</v>
      </c>
      <c r="O78" s="33" t="str">
        <f t="shared" si="5"/>
        <v>Coded</v>
      </c>
      <c r="P78" s="33" t="str">
        <f t="shared" si="6"/>
        <v>Coded</v>
      </c>
      <c r="Q78" s="34" t="str">
        <f t="shared" si="7"/>
        <v>Include</v>
      </c>
      <c r="R78" s="11"/>
      <c r="S78" s="54">
        <f>(J78+M78)*(J78+N78)/100+(K78+N78)*(K78+M78)/100</f>
        <v>87.272467999999989</v>
      </c>
      <c r="T78" s="55">
        <f>I78</f>
        <v>92.67</v>
      </c>
      <c r="U78" s="55">
        <v>100</v>
      </c>
      <c r="V78" s="55">
        <f>(J78*G78)</f>
        <v>2385.7259999999997</v>
      </c>
      <c r="W78" s="55">
        <f>(K78*G78)</f>
        <v>71064.515999999989</v>
      </c>
      <c r="X78" s="55">
        <f>(M78*G78)</f>
        <v>0</v>
      </c>
      <c r="Y78" s="56">
        <f>(N78*G78)</f>
        <v>5809.7579999999998</v>
      </c>
    </row>
    <row r="79" spans="2:25" x14ac:dyDescent="0.2">
      <c r="B79" s="5"/>
      <c r="C79" s="1" t="s">
        <v>43</v>
      </c>
      <c r="D79" s="1"/>
      <c r="E79" s="1" t="s">
        <v>3</v>
      </c>
      <c r="F79" s="1" t="s">
        <v>14</v>
      </c>
      <c r="G79" s="19">
        <v>553</v>
      </c>
      <c r="H79" s="52">
        <f>IF($U79-$S79=0,1,($T79-$S79)/($U79-$S79))</f>
        <v>1</v>
      </c>
      <c r="I79" s="62">
        <f t="shared" si="8"/>
        <v>100</v>
      </c>
      <c r="J79" s="63">
        <v>9.56</v>
      </c>
      <c r="K79" s="63">
        <v>90.44</v>
      </c>
      <c r="L79" s="64">
        <v>0</v>
      </c>
      <c r="M79" s="65">
        <v>0</v>
      </c>
      <c r="N79" s="65">
        <v>0</v>
      </c>
      <c r="O79" s="3" t="str">
        <f t="shared" si="5"/>
        <v>Coded</v>
      </c>
      <c r="P79" s="3" t="str">
        <f t="shared" si="6"/>
        <v>Coded</v>
      </c>
      <c r="Q79" s="35" t="str">
        <f t="shared" si="7"/>
        <v>Include</v>
      </c>
      <c r="R79" s="11"/>
      <c r="S79" s="54">
        <f>(J79+M79)*(J79+N79)/100+(K79+N79)*(K79+M79)/100</f>
        <v>82.707871999999995</v>
      </c>
      <c r="T79" s="55">
        <f>I79</f>
        <v>100</v>
      </c>
      <c r="U79" s="55">
        <v>100</v>
      </c>
      <c r="V79" s="55">
        <f>(J79*G79)</f>
        <v>5286.68</v>
      </c>
      <c r="W79" s="55">
        <f>(K79*G79)</f>
        <v>50013.32</v>
      </c>
      <c r="X79" s="55">
        <f>(M79*G79)</f>
        <v>0</v>
      </c>
      <c r="Y79" s="56">
        <f>(N79*G79)</f>
        <v>0</v>
      </c>
    </row>
    <row r="80" spans="2:25" x14ac:dyDescent="0.2">
      <c r="B80" s="5"/>
      <c r="C80" s="1" t="s">
        <v>43</v>
      </c>
      <c r="D80" s="1"/>
      <c r="E80" s="1" t="s">
        <v>38</v>
      </c>
      <c r="F80" s="1" t="s">
        <v>14</v>
      </c>
      <c r="G80" s="19">
        <v>611.60000000000014</v>
      </c>
      <c r="H80" s="52">
        <f>IF($U80-$S80=0,1,($T80-$S80)/($U80-$S80))</f>
        <v>1</v>
      </c>
      <c r="I80" s="62">
        <f t="shared" si="8"/>
        <v>100</v>
      </c>
      <c r="J80" s="63">
        <v>12.25</v>
      </c>
      <c r="K80" s="63">
        <v>87.75</v>
      </c>
      <c r="L80" s="64">
        <v>0</v>
      </c>
      <c r="M80" s="65">
        <v>0</v>
      </c>
      <c r="N80" s="65">
        <v>0</v>
      </c>
      <c r="O80" s="3" t="str">
        <f t="shared" si="5"/>
        <v>Coded</v>
      </c>
      <c r="P80" s="3" t="str">
        <f t="shared" si="6"/>
        <v>Coded</v>
      </c>
      <c r="Q80" s="35" t="str">
        <f t="shared" si="7"/>
        <v>Include</v>
      </c>
      <c r="R80" s="11"/>
      <c r="S80" s="54">
        <f>(J80+M80)*(J80+N80)/100+(K80+N80)*(K80+M80)/100</f>
        <v>78.501249999999999</v>
      </c>
      <c r="T80" s="55">
        <f>I80</f>
        <v>100</v>
      </c>
      <c r="U80" s="55">
        <v>100</v>
      </c>
      <c r="V80" s="55">
        <f>(J80*G80)</f>
        <v>7492.1000000000013</v>
      </c>
      <c r="W80" s="55">
        <f>(K80*G80)</f>
        <v>53667.900000000009</v>
      </c>
      <c r="X80" s="55">
        <f>(M80*G80)</f>
        <v>0</v>
      </c>
      <c r="Y80" s="56">
        <f>(N80*G80)</f>
        <v>0</v>
      </c>
    </row>
    <row r="81" spans="2:25" x14ac:dyDescent="0.2">
      <c r="B81" s="5"/>
      <c r="C81" s="1" t="s">
        <v>43</v>
      </c>
      <c r="D81" s="1"/>
      <c r="E81" s="1" t="s">
        <v>39</v>
      </c>
      <c r="F81" s="1" t="s">
        <v>14</v>
      </c>
      <c r="G81" s="19">
        <v>703.80000000000018</v>
      </c>
      <c r="H81" s="52">
        <f>IF($U81-$S81=0,1,($T81-$S81)/($U81-$S81))</f>
        <v>1</v>
      </c>
      <c r="I81" s="62">
        <f t="shared" si="8"/>
        <v>100</v>
      </c>
      <c r="J81" s="63">
        <v>0</v>
      </c>
      <c r="K81" s="63">
        <v>100</v>
      </c>
      <c r="L81" s="64">
        <v>0</v>
      </c>
      <c r="M81" s="65">
        <v>0</v>
      </c>
      <c r="N81" s="65">
        <v>0</v>
      </c>
      <c r="O81" s="3" t="str">
        <f t="shared" si="5"/>
        <v>Not Coded</v>
      </c>
      <c r="P81" s="3" t="str">
        <f t="shared" si="6"/>
        <v>Not Coded</v>
      </c>
      <c r="Q81" s="35" t="str">
        <f t="shared" si="7"/>
        <v>Exclude</v>
      </c>
      <c r="R81" s="11"/>
      <c r="S81" s="54">
        <f>(J81+M81)*(J81+N81)/100+(K81+N81)*(K81+M81)/100</f>
        <v>100</v>
      </c>
      <c r="T81" s="55">
        <f>I81</f>
        <v>100</v>
      </c>
      <c r="U81" s="55">
        <v>100</v>
      </c>
      <c r="V81" s="55">
        <f>(J81*G81)</f>
        <v>0</v>
      </c>
      <c r="W81" s="55">
        <f>(K81*G81)</f>
        <v>70380.000000000015</v>
      </c>
      <c r="X81" s="55">
        <f>(M81*G81)</f>
        <v>0</v>
      </c>
      <c r="Y81" s="56">
        <f>(N81*G81)</f>
        <v>0</v>
      </c>
    </row>
    <row r="82" spans="2:25" ht="13.5" thickBot="1" x14ac:dyDescent="0.25">
      <c r="B82" s="6"/>
      <c r="C82" s="7" t="s">
        <v>43</v>
      </c>
      <c r="D82" s="7"/>
      <c r="E82" s="7" t="s">
        <v>16</v>
      </c>
      <c r="F82" s="7" t="s">
        <v>14</v>
      </c>
      <c r="G82" s="20">
        <v>671</v>
      </c>
      <c r="H82" s="53">
        <f>IF($U82-$S82=0,1,($T82-$S82)/($U82-$S82))</f>
        <v>0</v>
      </c>
      <c r="I82" s="66">
        <f t="shared" si="8"/>
        <v>94.17</v>
      </c>
      <c r="J82" s="67">
        <v>0</v>
      </c>
      <c r="K82" s="67">
        <v>94.17</v>
      </c>
      <c r="L82" s="68">
        <v>5.83</v>
      </c>
      <c r="M82" s="69">
        <v>5.83</v>
      </c>
      <c r="N82" s="69">
        <v>0</v>
      </c>
      <c r="O82" s="8" t="str">
        <f t="shared" si="5"/>
        <v>Coded</v>
      </c>
      <c r="P82" s="8" t="str">
        <f t="shared" si="6"/>
        <v>Not Coded</v>
      </c>
      <c r="Q82" s="36" t="str">
        <f t="shared" si="7"/>
        <v>Investigate</v>
      </c>
      <c r="R82" s="11"/>
      <c r="S82" s="54">
        <f>(J82+M82)*(J82+N82)/100+(K82+N82)*(K82+M82)/100</f>
        <v>94.17</v>
      </c>
      <c r="T82" s="55">
        <f>I82</f>
        <v>94.17</v>
      </c>
      <c r="U82" s="55">
        <v>100</v>
      </c>
      <c r="V82" s="55">
        <f>(J82*G82)</f>
        <v>0</v>
      </c>
      <c r="W82" s="55">
        <f>(K82*G82)</f>
        <v>63188.07</v>
      </c>
      <c r="X82" s="55">
        <f>(M82*G82)</f>
        <v>3911.93</v>
      </c>
      <c r="Y82" s="56">
        <f>(N82*G82)</f>
        <v>0</v>
      </c>
    </row>
    <row r="83" spans="2:25" x14ac:dyDescent="0.2">
      <c r="B83" s="29"/>
      <c r="C83" s="30" t="s">
        <v>45</v>
      </c>
      <c r="D83" s="30"/>
      <c r="E83" s="30" t="s">
        <v>20</v>
      </c>
      <c r="F83" s="30" t="s">
        <v>14</v>
      </c>
      <c r="G83" s="31">
        <v>792.59999999999991</v>
      </c>
      <c r="H83" s="37">
        <f>IF($U83-$S83=0,1,($T83-$S83)/($U83-$S83))</f>
        <v>0</v>
      </c>
      <c r="I83" s="58">
        <f t="shared" si="8"/>
        <v>96.99</v>
      </c>
      <c r="J83" s="59">
        <v>0</v>
      </c>
      <c r="K83" s="59">
        <v>96.99</v>
      </c>
      <c r="L83" s="60">
        <v>3.01</v>
      </c>
      <c r="M83" s="61">
        <v>3.01</v>
      </c>
      <c r="N83" s="61">
        <v>0</v>
      </c>
      <c r="O83" s="33" t="str">
        <f t="shared" si="5"/>
        <v>Coded</v>
      </c>
      <c r="P83" s="33" t="str">
        <f t="shared" si="6"/>
        <v>Not Coded</v>
      </c>
      <c r="Q83" s="34" t="str">
        <f t="shared" si="7"/>
        <v>Investigate</v>
      </c>
      <c r="R83" s="11"/>
      <c r="S83" s="54">
        <f>(J83+M83)*(J83+N83)/100+(K83+N83)*(K83+M83)/100</f>
        <v>96.99</v>
      </c>
      <c r="T83" s="55">
        <f>I83</f>
        <v>96.99</v>
      </c>
      <c r="U83" s="55">
        <v>100</v>
      </c>
      <c r="V83" s="55">
        <f>(J83*G83)</f>
        <v>0</v>
      </c>
      <c r="W83" s="55">
        <f>(K83*G83)</f>
        <v>76874.27399999999</v>
      </c>
      <c r="X83" s="55">
        <f>(M83*G83)</f>
        <v>2385.7259999999997</v>
      </c>
      <c r="Y83" s="56">
        <f>(N83*G83)</f>
        <v>0</v>
      </c>
    </row>
    <row r="84" spans="2:25" x14ac:dyDescent="0.2">
      <c r="B84" s="5"/>
      <c r="C84" s="1" t="s">
        <v>45</v>
      </c>
      <c r="D84" s="1"/>
      <c r="E84" s="1" t="s">
        <v>3</v>
      </c>
      <c r="F84" s="1" t="s">
        <v>14</v>
      </c>
      <c r="G84" s="19">
        <v>553</v>
      </c>
      <c r="H84" s="52">
        <f>IF($U84-$S84=0,1,($T84-$S84)/($U84-$S84))</f>
        <v>1</v>
      </c>
      <c r="I84" s="62">
        <f t="shared" si="8"/>
        <v>100</v>
      </c>
      <c r="J84" s="63">
        <v>0</v>
      </c>
      <c r="K84" s="63">
        <v>100</v>
      </c>
      <c r="L84" s="64">
        <v>0</v>
      </c>
      <c r="M84" s="65">
        <v>0</v>
      </c>
      <c r="N84" s="65">
        <v>0</v>
      </c>
      <c r="O84" s="3" t="str">
        <f t="shared" si="5"/>
        <v>Not Coded</v>
      </c>
      <c r="P84" s="3" t="str">
        <f t="shared" si="6"/>
        <v>Not Coded</v>
      </c>
      <c r="Q84" s="35" t="str">
        <f t="shared" si="7"/>
        <v>Exclude</v>
      </c>
      <c r="R84" s="11"/>
      <c r="S84" s="54">
        <f>(J84+M84)*(J84+N84)/100+(K84+N84)*(K84+M84)/100</f>
        <v>100</v>
      </c>
      <c r="T84" s="55">
        <f>I84</f>
        <v>100</v>
      </c>
      <c r="U84" s="55">
        <v>100</v>
      </c>
      <c r="V84" s="55">
        <f>(J84*G84)</f>
        <v>0</v>
      </c>
      <c r="W84" s="55">
        <f>(K84*G84)</f>
        <v>55300</v>
      </c>
      <c r="X84" s="55">
        <f>(M84*G84)</f>
        <v>0</v>
      </c>
      <c r="Y84" s="56">
        <f>(N84*G84)</f>
        <v>0</v>
      </c>
    </row>
    <row r="85" spans="2:25" x14ac:dyDescent="0.2">
      <c r="B85" s="5"/>
      <c r="C85" s="1" t="s">
        <v>45</v>
      </c>
      <c r="D85" s="1"/>
      <c r="E85" s="1" t="s">
        <v>38</v>
      </c>
      <c r="F85" s="1" t="s">
        <v>14</v>
      </c>
      <c r="G85" s="19">
        <v>611.60000000000014</v>
      </c>
      <c r="H85" s="52">
        <f>IF($U85-$S85=0,1,($T85-$S85)/($U85-$S85))</f>
        <v>1</v>
      </c>
      <c r="I85" s="62">
        <f t="shared" si="8"/>
        <v>100</v>
      </c>
      <c r="J85" s="63">
        <v>0</v>
      </c>
      <c r="K85" s="63">
        <v>100</v>
      </c>
      <c r="L85" s="64">
        <v>0</v>
      </c>
      <c r="M85" s="65">
        <v>0</v>
      </c>
      <c r="N85" s="65">
        <v>0</v>
      </c>
      <c r="O85" s="3" t="str">
        <f t="shared" si="5"/>
        <v>Not Coded</v>
      </c>
      <c r="P85" s="3" t="str">
        <f t="shared" si="6"/>
        <v>Not Coded</v>
      </c>
      <c r="Q85" s="35" t="str">
        <f t="shared" si="7"/>
        <v>Exclude</v>
      </c>
      <c r="R85" s="11"/>
      <c r="S85" s="54">
        <f>(J85+M85)*(J85+N85)/100+(K85+N85)*(K85+M85)/100</f>
        <v>100</v>
      </c>
      <c r="T85" s="55">
        <f>I85</f>
        <v>100</v>
      </c>
      <c r="U85" s="55">
        <v>100</v>
      </c>
      <c r="V85" s="55">
        <f>(J85*G85)</f>
        <v>0</v>
      </c>
      <c r="W85" s="55">
        <f>(K85*G85)</f>
        <v>61160.000000000015</v>
      </c>
      <c r="X85" s="55">
        <f>(M85*G85)</f>
        <v>0</v>
      </c>
      <c r="Y85" s="56">
        <f>(N85*G85)</f>
        <v>0</v>
      </c>
    </row>
    <row r="86" spans="2:25" x14ac:dyDescent="0.2">
      <c r="B86" s="5"/>
      <c r="C86" s="1" t="s">
        <v>45</v>
      </c>
      <c r="D86" s="1"/>
      <c r="E86" s="1" t="s">
        <v>39</v>
      </c>
      <c r="F86" s="1" t="s">
        <v>14</v>
      </c>
      <c r="G86" s="19">
        <v>703.80000000000018</v>
      </c>
      <c r="H86" s="52">
        <f>IF($U86-$S86=0,1,($T86-$S86)/($U86-$S86))</f>
        <v>1</v>
      </c>
      <c r="I86" s="62">
        <f t="shared" si="8"/>
        <v>100</v>
      </c>
      <c r="J86" s="63">
        <v>0</v>
      </c>
      <c r="K86" s="63">
        <v>100</v>
      </c>
      <c r="L86" s="64">
        <v>0</v>
      </c>
      <c r="M86" s="65">
        <v>0</v>
      </c>
      <c r="N86" s="65">
        <v>0</v>
      </c>
      <c r="O86" s="3" t="str">
        <f t="shared" si="5"/>
        <v>Not Coded</v>
      </c>
      <c r="P86" s="3" t="str">
        <f t="shared" si="6"/>
        <v>Not Coded</v>
      </c>
      <c r="Q86" s="35" t="str">
        <f t="shared" si="7"/>
        <v>Exclude</v>
      </c>
      <c r="R86" s="11"/>
      <c r="S86" s="54">
        <f>(J86+M86)*(J86+N86)/100+(K86+N86)*(K86+M86)/100</f>
        <v>100</v>
      </c>
      <c r="T86" s="55">
        <f>I86</f>
        <v>100</v>
      </c>
      <c r="U86" s="55">
        <v>100</v>
      </c>
      <c r="V86" s="55">
        <f>(J86*G86)</f>
        <v>0</v>
      </c>
      <c r="W86" s="55">
        <f>(K86*G86)</f>
        <v>70380.000000000015</v>
      </c>
      <c r="X86" s="55">
        <f>(M86*G86)</f>
        <v>0</v>
      </c>
      <c r="Y86" s="56">
        <f>(N86*G86)</f>
        <v>0</v>
      </c>
    </row>
    <row r="87" spans="2:25" ht="13.5" thickBot="1" x14ac:dyDescent="0.25">
      <c r="B87" s="6"/>
      <c r="C87" s="7" t="s">
        <v>45</v>
      </c>
      <c r="D87" s="7"/>
      <c r="E87" s="7" t="s">
        <v>16</v>
      </c>
      <c r="F87" s="7" t="s">
        <v>14</v>
      </c>
      <c r="G87" s="20">
        <v>671</v>
      </c>
      <c r="H87" s="53">
        <f>IF($U87-$S87=0,1,($T87-$S87)/($U87-$S87))</f>
        <v>1</v>
      </c>
      <c r="I87" s="66">
        <f t="shared" si="8"/>
        <v>100</v>
      </c>
      <c r="J87" s="67">
        <v>0</v>
      </c>
      <c r="K87" s="67">
        <v>100</v>
      </c>
      <c r="L87" s="68">
        <v>0</v>
      </c>
      <c r="M87" s="69">
        <v>0</v>
      </c>
      <c r="N87" s="69">
        <v>0</v>
      </c>
      <c r="O87" s="8" t="str">
        <f t="shared" si="5"/>
        <v>Not Coded</v>
      </c>
      <c r="P87" s="8" t="str">
        <f t="shared" si="6"/>
        <v>Not Coded</v>
      </c>
      <c r="Q87" s="36" t="str">
        <f t="shared" si="7"/>
        <v>Exclude</v>
      </c>
      <c r="R87" s="11"/>
      <c r="S87" s="54">
        <f>(J87+M87)*(J87+N87)/100+(K87+N87)*(K87+M87)/100</f>
        <v>100</v>
      </c>
      <c r="T87" s="55">
        <f>I87</f>
        <v>100</v>
      </c>
      <c r="U87" s="55">
        <v>100</v>
      </c>
      <c r="V87" s="55">
        <f>(J87*G87)</f>
        <v>0</v>
      </c>
      <c r="W87" s="55">
        <f>(K87*G87)</f>
        <v>67100</v>
      </c>
      <c r="X87" s="55">
        <f>(M87*G87)</f>
        <v>0</v>
      </c>
      <c r="Y87" s="56">
        <f>(N87*G87)</f>
        <v>0</v>
      </c>
    </row>
    <row r="88" spans="2:25" x14ac:dyDescent="0.2">
      <c r="B88" s="29"/>
      <c r="C88" s="30" t="s">
        <v>41</v>
      </c>
      <c r="D88" s="30"/>
      <c r="E88" s="30" t="s">
        <v>20</v>
      </c>
      <c r="F88" s="30" t="s">
        <v>14</v>
      </c>
      <c r="G88" s="31">
        <v>792.59999999999991</v>
      </c>
      <c r="H88" s="37">
        <f>IF($U88-$S88=0,1,($T88-$S88)/($U88-$S88))</f>
        <v>1</v>
      </c>
      <c r="I88" s="58">
        <f t="shared" si="8"/>
        <v>100</v>
      </c>
      <c r="J88" s="59">
        <v>0</v>
      </c>
      <c r="K88" s="59">
        <v>100</v>
      </c>
      <c r="L88" s="60">
        <v>0</v>
      </c>
      <c r="M88" s="61">
        <v>0</v>
      </c>
      <c r="N88" s="61">
        <v>0</v>
      </c>
      <c r="O88" s="33" t="str">
        <f t="shared" si="5"/>
        <v>Not Coded</v>
      </c>
      <c r="P88" s="33" t="str">
        <f t="shared" si="6"/>
        <v>Not Coded</v>
      </c>
      <c r="Q88" s="34" t="str">
        <f t="shared" si="7"/>
        <v>Exclude</v>
      </c>
      <c r="R88" s="11"/>
      <c r="S88" s="54">
        <f>(J88+M88)*(J88+N88)/100+(K88+N88)*(K88+M88)/100</f>
        <v>100</v>
      </c>
      <c r="T88" s="55">
        <f>I88</f>
        <v>100</v>
      </c>
      <c r="U88" s="55">
        <v>100</v>
      </c>
      <c r="V88" s="55">
        <f>(J88*G88)</f>
        <v>0</v>
      </c>
      <c r="W88" s="55">
        <f>(K88*G88)</f>
        <v>79259.999999999985</v>
      </c>
      <c r="X88" s="55">
        <f>(M88*G88)</f>
        <v>0</v>
      </c>
      <c r="Y88" s="56">
        <f>(N88*G88)</f>
        <v>0</v>
      </c>
    </row>
    <row r="89" spans="2:25" x14ac:dyDescent="0.2">
      <c r="B89" s="5"/>
      <c r="C89" s="1" t="s">
        <v>41</v>
      </c>
      <c r="D89" s="1"/>
      <c r="E89" s="1" t="s">
        <v>3</v>
      </c>
      <c r="F89" s="1" t="s">
        <v>14</v>
      </c>
      <c r="G89" s="19">
        <v>553</v>
      </c>
      <c r="H89" s="52">
        <f>IF($U89-$S89=0,1,($T89-$S89)/($U89-$S89))</f>
        <v>1</v>
      </c>
      <c r="I89" s="62">
        <f t="shared" si="8"/>
        <v>100</v>
      </c>
      <c r="J89" s="63">
        <v>0</v>
      </c>
      <c r="K89" s="63">
        <v>100</v>
      </c>
      <c r="L89" s="64">
        <v>0</v>
      </c>
      <c r="M89" s="65">
        <v>0</v>
      </c>
      <c r="N89" s="65">
        <v>0</v>
      </c>
      <c r="O89" s="3" t="str">
        <f t="shared" si="5"/>
        <v>Not Coded</v>
      </c>
      <c r="P89" s="3" t="str">
        <f t="shared" si="6"/>
        <v>Not Coded</v>
      </c>
      <c r="Q89" s="35" t="str">
        <f t="shared" si="7"/>
        <v>Exclude</v>
      </c>
      <c r="R89" s="11"/>
      <c r="S89" s="54">
        <f>(J89+M89)*(J89+N89)/100+(K89+N89)*(K89+M89)/100</f>
        <v>100</v>
      </c>
      <c r="T89" s="55">
        <f>I89</f>
        <v>100</v>
      </c>
      <c r="U89" s="55">
        <v>100</v>
      </c>
      <c r="V89" s="55">
        <f>(J89*G89)</f>
        <v>0</v>
      </c>
      <c r="W89" s="55">
        <f>(K89*G89)</f>
        <v>55300</v>
      </c>
      <c r="X89" s="55">
        <f>(M89*G89)</f>
        <v>0</v>
      </c>
      <c r="Y89" s="56">
        <f>(N89*G89)</f>
        <v>0</v>
      </c>
    </row>
    <row r="90" spans="2:25" x14ac:dyDescent="0.2">
      <c r="B90" s="5"/>
      <c r="C90" s="1" t="s">
        <v>41</v>
      </c>
      <c r="D90" s="1"/>
      <c r="E90" s="1" t="s">
        <v>38</v>
      </c>
      <c r="F90" s="1" t="s">
        <v>14</v>
      </c>
      <c r="G90" s="19">
        <v>611.60000000000014</v>
      </c>
      <c r="H90" s="52">
        <f>IF($U90-$S90=0,1,($T90-$S90)/($U90-$S90))</f>
        <v>0</v>
      </c>
      <c r="I90" s="62">
        <f t="shared" si="8"/>
        <v>87.75</v>
      </c>
      <c r="J90" s="63">
        <v>0</v>
      </c>
      <c r="K90" s="63">
        <v>87.75</v>
      </c>
      <c r="L90" s="64">
        <v>12.25</v>
      </c>
      <c r="M90" s="65">
        <v>12.25</v>
      </c>
      <c r="N90" s="65">
        <v>0</v>
      </c>
      <c r="O90" s="3" t="str">
        <f t="shared" si="5"/>
        <v>Coded</v>
      </c>
      <c r="P90" s="3" t="str">
        <f t="shared" si="6"/>
        <v>Not Coded</v>
      </c>
      <c r="Q90" s="35" t="str">
        <f t="shared" si="7"/>
        <v>Investigate</v>
      </c>
      <c r="R90" s="11"/>
      <c r="S90" s="54">
        <f>(J90+M90)*(J90+N90)/100+(K90+N90)*(K90+M90)/100</f>
        <v>87.75</v>
      </c>
      <c r="T90" s="55">
        <f>I90</f>
        <v>87.75</v>
      </c>
      <c r="U90" s="55">
        <v>100</v>
      </c>
      <c r="V90" s="55">
        <f>(J90*G90)</f>
        <v>0</v>
      </c>
      <c r="W90" s="55">
        <f>(K90*G90)</f>
        <v>53667.900000000009</v>
      </c>
      <c r="X90" s="55">
        <f>(M90*G90)</f>
        <v>7492.1000000000013</v>
      </c>
      <c r="Y90" s="56">
        <f>(N90*G90)</f>
        <v>0</v>
      </c>
    </row>
    <row r="91" spans="2:25" x14ac:dyDescent="0.2">
      <c r="B91" s="5"/>
      <c r="C91" s="1" t="s">
        <v>41</v>
      </c>
      <c r="D91" s="1"/>
      <c r="E91" s="1" t="s">
        <v>39</v>
      </c>
      <c r="F91" s="1" t="s">
        <v>14</v>
      </c>
      <c r="G91" s="19">
        <v>703.80000000000018</v>
      </c>
      <c r="H91" s="52">
        <f>IF($U91-$S91=0,1,($T91-$S91)/($U91-$S91))</f>
        <v>1</v>
      </c>
      <c r="I91" s="62">
        <f t="shared" si="8"/>
        <v>100</v>
      </c>
      <c r="J91" s="63">
        <v>0</v>
      </c>
      <c r="K91" s="63">
        <v>100</v>
      </c>
      <c r="L91" s="64">
        <v>0</v>
      </c>
      <c r="M91" s="65">
        <v>0</v>
      </c>
      <c r="N91" s="65">
        <v>0</v>
      </c>
      <c r="O91" s="3" t="str">
        <f t="shared" si="5"/>
        <v>Not Coded</v>
      </c>
      <c r="P91" s="3" t="str">
        <f t="shared" si="6"/>
        <v>Not Coded</v>
      </c>
      <c r="Q91" s="35" t="str">
        <f t="shared" si="7"/>
        <v>Exclude</v>
      </c>
      <c r="R91" s="11"/>
      <c r="S91" s="54">
        <f>(J91+M91)*(J91+N91)/100+(K91+N91)*(K91+M91)/100</f>
        <v>100</v>
      </c>
      <c r="T91" s="55">
        <f>I91</f>
        <v>100</v>
      </c>
      <c r="U91" s="55">
        <v>100</v>
      </c>
      <c r="V91" s="55">
        <f>(J91*G91)</f>
        <v>0</v>
      </c>
      <c r="W91" s="55">
        <f>(K91*G91)</f>
        <v>70380.000000000015</v>
      </c>
      <c r="X91" s="55">
        <f>(M91*G91)</f>
        <v>0</v>
      </c>
      <c r="Y91" s="56">
        <f>(N91*G91)</f>
        <v>0</v>
      </c>
    </row>
    <row r="92" spans="2:25" ht="13.5" thickBot="1" x14ac:dyDescent="0.25">
      <c r="B92" s="6"/>
      <c r="C92" s="7" t="s">
        <v>41</v>
      </c>
      <c r="D92" s="7"/>
      <c r="E92" s="7" t="s">
        <v>16</v>
      </c>
      <c r="F92" s="7" t="s">
        <v>14</v>
      </c>
      <c r="G92" s="20">
        <v>671</v>
      </c>
      <c r="H92" s="53">
        <f>IF($U92-$S92=0,1,($T92-$S92)/($U92-$S92))</f>
        <v>1</v>
      </c>
      <c r="I92" s="66">
        <f t="shared" si="8"/>
        <v>100</v>
      </c>
      <c r="J92" s="67">
        <v>0</v>
      </c>
      <c r="K92" s="67">
        <v>100</v>
      </c>
      <c r="L92" s="68">
        <v>0</v>
      </c>
      <c r="M92" s="69">
        <v>0</v>
      </c>
      <c r="N92" s="69">
        <v>0</v>
      </c>
      <c r="O92" s="8" t="str">
        <f t="shared" si="5"/>
        <v>Not Coded</v>
      </c>
      <c r="P92" s="8" t="str">
        <f t="shared" si="6"/>
        <v>Not Coded</v>
      </c>
      <c r="Q92" s="36" t="str">
        <f t="shared" si="7"/>
        <v>Exclude</v>
      </c>
      <c r="R92" s="11"/>
      <c r="S92" s="54">
        <f>(J92+M92)*(J92+N92)/100+(K92+N92)*(K92+M92)/100</f>
        <v>100</v>
      </c>
      <c r="T92" s="55">
        <f>I92</f>
        <v>100</v>
      </c>
      <c r="U92" s="55">
        <v>100</v>
      </c>
      <c r="V92" s="55">
        <f>(J92*G92)</f>
        <v>0</v>
      </c>
      <c r="W92" s="55">
        <f>(K92*G92)</f>
        <v>67100</v>
      </c>
      <c r="X92" s="55">
        <f>(M92*G92)</f>
        <v>0</v>
      </c>
      <c r="Y92" s="56">
        <f>(N92*G92)</f>
        <v>0</v>
      </c>
    </row>
    <row r="93" spans="2:25" x14ac:dyDescent="0.2">
      <c r="B93" s="29"/>
      <c r="C93" s="30" t="s">
        <v>26</v>
      </c>
      <c r="D93" s="30"/>
      <c r="E93" s="30" t="s">
        <v>20</v>
      </c>
      <c r="F93" s="30" t="s">
        <v>14</v>
      </c>
      <c r="G93" s="31">
        <v>792.59999999999991</v>
      </c>
      <c r="H93" s="37">
        <f>IF($U93-$S93=0,1,($T93-$S93)/($U93-$S93))</f>
        <v>1</v>
      </c>
      <c r="I93" s="58">
        <f t="shared" si="8"/>
        <v>100</v>
      </c>
      <c r="J93" s="59">
        <v>0</v>
      </c>
      <c r="K93" s="59">
        <v>100</v>
      </c>
      <c r="L93" s="60">
        <v>0</v>
      </c>
      <c r="M93" s="61">
        <v>0</v>
      </c>
      <c r="N93" s="61">
        <v>0</v>
      </c>
      <c r="O93" s="33" t="str">
        <f t="shared" si="5"/>
        <v>Not Coded</v>
      </c>
      <c r="P93" s="33" t="str">
        <f t="shared" si="6"/>
        <v>Not Coded</v>
      </c>
      <c r="Q93" s="34" t="str">
        <f t="shared" si="7"/>
        <v>Exclude</v>
      </c>
      <c r="R93" s="11"/>
      <c r="S93" s="54">
        <f>(J93+M93)*(J93+N93)/100+(K93+N93)*(K93+M93)/100</f>
        <v>100</v>
      </c>
      <c r="T93" s="55">
        <f>I93</f>
        <v>100</v>
      </c>
      <c r="U93" s="55">
        <v>100</v>
      </c>
      <c r="V93" s="55">
        <f>(J93*G93)</f>
        <v>0</v>
      </c>
      <c r="W93" s="55">
        <f>(K93*G93)</f>
        <v>79259.999999999985</v>
      </c>
      <c r="X93" s="55">
        <f>(M93*G93)</f>
        <v>0</v>
      </c>
      <c r="Y93" s="56">
        <f>(N93*G93)</f>
        <v>0</v>
      </c>
    </row>
    <row r="94" spans="2:25" x14ac:dyDescent="0.2">
      <c r="B94" s="5"/>
      <c r="C94" s="1" t="s">
        <v>26</v>
      </c>
      <c r="D94" s="1"/>
      <c r="E94" s="1" t="s">
        <v>3</v>
      </c>
      <c r="F94" s="1" t="s">
        <v>14</v>
      </c>
      <c r="G94" s="19">
        <v>553</v>
      </c>
      <c r="H94" s="52">
        <f>IF($U94-$S94=0,1,($T94-$S94)/($U94-$S94))</f>
        <v>1</v>
      </c>
      <c r="I94" s="62">
        <f t="shared" si="8"/>
        <v>100</v>
      </c>
      <c r="J94" s="63">
        <v>0</v>
      </c>
      <c r="K94" s="63">
        <v>100</v>
      </c>
      <c r="L94" s="64">
        <v>0</v>
      </c>
      <c r="M94" s="65">
        <v>0</v>
      </c>
      <c r="N94" s="65">
        <v>0</v>
      </c>
      <c r="O94" s="3" t="str">
        <f t="shared" si="5"/>
        <v>Not Coded</v>
      </c>
      <c r="P94" s="3" t="str">
        <f t="shared" si="6"/>
        <v>Not Coded</v>
      </c>
      <c r="Q94" s="35" t="str">
        <f t="shared" si="7"/>
        <v>Exclude</v>
      </c>
      <c r="R94" s="11"/>
      <c r="S94" s="54">
        <f>(J94+M94)*(J94+N94)/100+(K94+N94)*(K94+M94)/100</f>
        <v>100</v>
      </c>
      <c r="T94" s="55">
        <f>I94</f>
        <v>100</v>
      </c>
      <c r="U94" s="55">
        <v>100</v>
      </c>
      <c r="V94" s="55">
        <f>(J94*G94)</f>
        <v>0</v>
      </c>
      <c r="W94" s="55">
        <f>(K94*G94)</f>
        <v>55300</v>
      </c>
      <c r="X94" s="55">
        <f>(M94*G94)</f>
        <v>0</v>
      </c>
      <c r="Y94" s="56">
        <f>(N94*G94)</f>
        <v>0</v>
      </c>
    </row>
    <row r="95" spans="2:25" x14ac:dyDescent="0.2">
      <c r="B95" s="5"/>
      <c r="C95" s="1" t="s">
        <v>26</v>
      </c>
      <c r="D95" s="1"/>
      <c r="E95" s="1" t="s">
        <v>38</v>
      </c>
      <c r="F95" s="1" t="s">
        <v>14</v>
      </c>
      <c r="G95" s="19">
        <v>611.60000000000014</v>
      </c>
      <c r="H95" s="52">
        <f>IF($U95-$S95=0,1,($T95-$S95)/($U95-$S95))</f>
        <v>1</v>
      </c>
      <c r="I95" s="62">
        <f t="shared" si="8"/>
        <v>100</v>
      </c>
      <c r="J95" s="63">
        <v>0</v>
      </c>
      <c r="K95" s="63">
        <v>100</v>
      </c>
      <c r="L95" s="64">
        <v>0</v>
      </c>
      <c r="M95" s="65">
        <v>0</v>
      </c>
      <c r="N95" s="65">
        <v>0</v>
      </c>
      <c r="O95" s="3" t="str">
        <f t="shared" si="5"/>
        <v>Not Coded</v>
      </c>
      <c r="P95" s="3" t="str">
        <f t="shared" si="6"/>
        <v>Not Coded</v>
      </c>
      <c r="Q95" s="35" t="str">
        <f t="shared" si="7"/>
        <v>Exclude</v>
      </c>
      <c r="R95" s="11"/>
      <c r="S95" s="54">
        <f>(J95+M95)*(J95+N95)/100+(K95+N95)*(K95+M95)/100</f>
        <v>100</v>
      </c>
      <c r="T95" s="55">
        <f>I95</f>
        <v>100</v>
      </c>
      <c r="U95" s="55">
        <v>100</v>
      </c>
      <c r="V95" s="55">
        <f>(J95*G95)</f>
        <v>0</v>
      </c>
      <c r="W95" s="55">
        <f>(K95*G95)</f>
        <v>61160.000000000015</v>
      </c>
      <c r="X95" s="55">
        <f>(M95*G95)</f>
        <v>0</v>
      </c>
      <c r="Y95" s="56">
        <f>(N95*G95)</f>
        <v>0</v>
      </c>
    </row>
    <row r="96" spans="2:25" x14ac:dyDescent="0.2">
      <c r="B96" s="5"/>
      <c r="C96" s="1" t="s">
        <v>26</v>
      </c>
      <c r="D96" s="1"/>
      <c r="E96" s="1" t="s">
        <v>39</v>
      </c>
      <c r="F96" s="1" t="s">
        <v>14</v>
      </c>
      <c r="G96" s="19">
        <v>703.80000000000018</v>
      </c>
      <c r="H96" s="52">
        <f>IF($U96-$S96=0,1,($T96-$S96)/($U96-$S96))</f>
        <v>1</v>
      </c>
      <c r="I96" s="62">
        <f t="shared" si="8"/>
        <v>100</v>
      </c>
      <c r="J96" s="63">
        <v>0</v>
      </c>
      <c r="K96" s="63">
        <v>100</v>
      </c>
      <c r="L96" s="64">
        <v>0</v>
      </c>
      <c r="M96" s="65">
        <v>0</v>
      </c>
      <c r="N96" s="65">
        <v>0</v>
      </c>
      <c r="O96" s="3" t="str">
        <f t="shared" si="5"/>
        <v>Not Coded</v>
      </c>
      <c r="P96" s="3" t="str">
        <f t="shared" si="6"/>
        <v>Not Coded</v>
      </c>
      <c r="Q96" s="35" t="str">
        <f t="shared" si="7"/>
        <v>Exclude</v>
      </c>
      <c r="R96" s="11"/>
      <c r="S96" s="54">
        <f>(J96+M96)*(J96+N96)/100+(K96+N96)*(K96+M96)/100</f>
        <v>100</v>
      </c>
      <c r="T96" s="55">
        <f>I96</f>
        <v>100</v>
      </c>
      <c r="U96" s="55">
        <v>100</v>
      </c>
      <c r="V96" s="55">
        <f>(J96*G96)</f>
        <v>0</v>
      </c>
      <c r="W96" s="55">
        <f>(K96*G96)</f>
        <v>70380.000000000015</v>
      </c>
      <c r="X96" s="55">
        <f>(M96*G96)</f>
        <v>0</v>
      </c>
      <c r="Y96" s="56">
        <f>(N96*G96)</f>
        <v>0</v>
      </c>
    </row>
    <row r="97" spans="2:25" ht="13.5" thickBot="1" x14ac:dyDescent="0.25">
      <c r="B97" s="6"/>
      <c r="C97" s="7" t="s">
        <v>26</v>
      </c>
      <c r="D97" s="7"/>
      <c r="E97" s="7" t="s">
        <v>16</v>
      </c>
      <c r="F97" s="7" t="s">
        <v>14</v>
      </c>
      <c r="G97" s="20">
        <v>671</v>
      </c>
      <c r="H97" s="53">
        <f>IF($U97-$S97=0,1,($T97-$S97)/($U97-$S97))</f>
        <v>1</v>
      </c>
      <c r="I97" s="66">
        <f t="shared" si="8"/>
        <v>100</v>
      </c>
      <c r="J97" s="67">
        <v>0</v>
      </c>
      <c r="K97" s="67">
        <v>100</v>
      </c>
      <c r="L97" s="68">
        <v>0</v>
      </c>
      <c r="M97" s="69">
        <v>0</v>
      </c>
      <c r="N97" s="69">
        <v>0</v>
      </c>
      <c r="O97" s="8" t="str">
        <f t="shared" si="5"/>
        <v>Not Coded</v>
      </c>
      <c r="P97" s="8" t="str">
        <f t="shared" si="6"/>
        <v>Not Coded</v>
      </c>
      <c r="Q97" s="36" t="str">
        <f t="shared" si="7"/>
        <v>Exclude</v>
      </c>
      <c r="R97" s="11"/>
      <c r="S97" s="54">
        <f>(J97+M97)*(J97+N97)/100+(K97+N97)*(K97+M97)/100</f>
        <v>100</v>
      </c>
      <c r="T97" s="55">
        <f>I97</f>
        <v>100</v>
      </c>
      <c r="U97" s="55">
        <v>100</v>
      </c>
      <c r="V97" s="55">
        <f>(J97*G97)</f>
        <v>0</v>
      </c>
      <c r="W97" s="55">
        <f>(K97*G97)</f>
        <v>67100</v>
      </c>
      <c r="X97" s="55">
        <f>(M97*G97)</f>
        <v>0</v>
      </c>
      <c r="Y97" s="56">
        <f>(N97*G97)</f>
        <v>0</v>
      </c>
    </row>
    <row r="98" spans="2:25" x14ac:dyDescent="0.2">
      <c r="B98" s="29"/>
      <c r="C98" s="30" t="s">
        <v>22</v>
      </c>
      <c r="D98" s="30"/>
      <c r="E98" s="30" t="s">
        <v>20</v>
      </c>
      <c r="F98" s="30" t="s">
        <v>14</v>
      </c>
      <c r="G98" s="31">
        <v>792.59999999999991</v>
      </c>
      <c r="H98" s="37">
        <f>IF($U98-$S98=0,1,($T98-$S98)/($U98-$S98))</f>
        <v>1</v>
      </c>
      <c r="I98" s="58">
        <f t="shared" si="8"/>
        <v>100</v>
      </c>
      <c r="J98" s="59">
        <v>0</v>
      </c>
      <c r="K98" s="59">
        <v>100</v>
      </c>
      <c r="L98" s="60">
        <v>0</v>
      </c>
      <c r="M98" s="61">
        <v>0</v>
      </c>
      <c r="N98" s="61">
        <v>0</v>
      </c>
      <c r="O98" s="33" t="str">
        <f t="shared" si="5"/>
        <v>Not Coded</v>
      </c>
      <c r="P98" s="33" t="str">
        <f t="shared" si="6"/>
        <v>Not Coded</v>
      </c>
      <c r="Q98" s="34" t="str">
        <f t="shared" si="7"/>
        <v>Exclude</v>
      </c>
      <c r="R98" s="11"/>
      <c r="S98" s="54">
        <f>(J98+M98)*(J98+N98)/100+(K98+N98)*(K98+M98)/100</f>
        <v>100</v>
      </c>
      <c r="T98" s="55">
        <f>I98</f>
        <v>100</v>
      </c>
      <c r="U98" s="55">
        <v>100</v>
      </c>
      <c r="V98" s="55">
        <f>(J98*G98)</f>
        <v>0</v>
      </c>
      <c r="W98" s="55">
        <f>(K98*G98)</f>
        <v>79259.999999999985</v>
      </c>
      <c r="X98" s="55">
        <f>(M98*G98)</f>
        <v>0</v>
      </c>
      <c r="Y98" s="56">
        <f>(N98*G98)</f>
        <v>0</v>
      </c>
    </row>
    <row r="99" spans="2:25" x14ac:dyDescent="0.2">
      <c r="B99" s="5"/>
      <c r="C99" s="1" t="s">
        <v>22</v>
      </c>
      <c r="D99" s="1"/>
      <c r="E99" s="1" t="s">
        <v>3</v>
      </c>
      <c r="F99" s="1" t="s">
        <v>14</v>
      </c>
      <c r="G99" s="19">
        <v>553</v>
      </c>
      <c r="H99" s="52">
        <f>IF($U99-$S99=0,1,($T99-$S99)/($U99-$S99))</f>
        <v>1</v>
      </c>
      <c r="I99" s="62">
        <f t="shared" si="8"/>
        <v>100</v>
      </c>
      <c r="J99" s="63">
        <v>0</v>
      </c>
      <c r="K99" s="63">
        <v>100</v>
      </c>
      <c r="L99" s="64">
        <v>0</v>
      </c>
      <c r="M99" s="65">
        <v>0</v>
      </c>
      <c r="N99" s="65">
        <v>0</v>
      </c>
      <c r="O99" s="3" t="str">
        <f t="shared" si="5"/>
        <v>Not Coded</v>
      </c>
      <c r="P99" s="3" t="str">
        <f t="shared" si="6"/>
        <v>Not Coded</v>
      </c>
      <c r="Q99" s="35" t="str">
        <f t="shared" ref="Q99:Q130" si="9">IF(O99&lt;&gt;P99,"Investigate",IF(AND(O99="Coded",P99="Coded"),"Include","Exclude"))</f>
        <v>Exclude</v>
      </c>
      <c r="R99" s="11"/>
      <c r="S99" s="54">
        <f>(J99+M99)*(J99+N99)/100+(K99+N99)*(K99+M99)/100</f>
        <v>100</v>
      </c>
      <c r="T99" s="55">
        <f>I99</f>
        <v>100</v>
      </c>
      <c r="U99" s="55">
        <v>100</v>
      </c>
      <c r="V99" s="55">
        <f>(J99*G99)</f>
        <v>0</v>
      </c>
      <c r="W99" s="55">
        <f>(K99*G99)</f>
        <v>55300</v>
      </c>
      <c r="X99" s="55">
        <f>(M99*G99)</f>
        <v>0</v>
      </c>
      <c r="Y99" s="56">
        <f>(N99*G99)</f>
        <v>0</v>
      </c>
    </row>
    <row r="100" spans="2:25" x14ac:dyDescent="0.2">
      <c r="B100" s="5"/>
      <c r="C100" s="1" t="s">
        <v>22</v>
      </c>
      <c r="D100" s="1"/>
      <c r="E100" s="1" t="s">
        <v>38</v>
      </c>
      <c r="F100" s="1" t="s">
        <v>14</v>
      </c>
      <c r="G100" s="19">
        <v>611.60000000000014</v>
      </c>
      <c r="H100" s="52">
        <f>IF($U100-$S100=0,1,($T100-$S100)/($U100-$S100))</f>
        <v>1</v>
      </c>
      <c r="I100" s="62">
        <f t="shared" si="8"/>
        <v>100</v>
      </c>
      <c r="J100" s="63">
        <v>0</v>
      </c>
      <c r="K100" s="63">
        <v>100</v>
      </c>
      <c r="L100" s="64">
        <v>0</v>
      </c>
      <c r="M100" s="65">
        <v>0</v>
      </c>
      <c r="N100" s="65">
        <v>0</v>
      </c>
      <c r="O100" s="3" t="str">
        <f t="shared" si="5"/>
        <v>Not Coded</v>
      </c>
      <c r="P100" s="3" t="str">
        <f t="shared" si="6"/>
        <v>Not Coded</v>
      </c>
      <c r="Q100" s="35" t="str">
        <f t="shared" si="9"/>
        <v>Exclude</v>
      </c>
      <c r="R100" s="11"/>
      <c r="S100" s="54">
        <f>(J100+M100)*(J100+N100)/100+(K100+N100)*(K100+M100)/100</f>
        <v>100</v>
      </c>
      <c r="T100" s="55">
        <f>I100</f>
        <v>100</v>
      </c>
      <c r="U100" s="55">
        <v>100</v>
      </c>
      <c r="V100" s="55">
        <f>(J100*G100)</f>
        <v>0</v>
      </c>
      <c r="W100" s="55">
        <f>(K100*G100)</f>
        <v>61160.000000000015</v>
      </c>
      <c r="X100" s="55">
        <f>(M100*G100)</f>
        <v>0</v>
      </c>
      <c r="Y100" s="56">
        <f>(N100*G100)</f>
        <v>0</v>
      </c>
    </row>
    <row r="101" spans="2:25" x14ac:dyDescent="0.2">
      <c r="B101" s="5"/>
      <c r="C101" s="1" t="s">
        <v>22</v>
      </c>
      <c r="D101" s="1"/>
      <c r="E101" s="1" t="s">
        <v>39</v>
      </c>
      <c r="F101" s="1" t="s">
        <v>14</v>
      </c>
      <c r="G101" s="19">
        <v>703.80000000000018</v>
      </c>
      <c r="H101" s="52">
        <f>IF($U101-$S101=0,1,($T101-$S101)/($U101-$S101))</f>
        <v>1</v>
      </c>
      <c r="I101" s="62">
        <f t="shared" si="8"/>
        <v>100</v>
      </c>
      <c r="J101" s="63">
        <v>0</v>
      </c>
      <c r="K101" s="63">
        <v>100</v>
      </c>
      <c r="L101" s="64">
        <v>0</v>
      </c>
      <c r="M101" s="65">
        <v>0</v>
      </c>
      <c r="N101" s="65">
        <v>0</v>
      </c>
      <c r="O101" s="3" t="str">
        <f t="shared" si="5"/>
        <v>Not Coded</v>
      </c>
      <c r="P101" s="3" t="str">
        <f t="shared" si="6"/>
        <v>Not Coded</v>
      </c>
      <c r="Q101" s="35" t="str">
        <f t="shared" si="9"/>
        <v>Exclude</v>
      </c>
      <c r="R101" s="11"/>
      <c r="S101" s="54">
        <f>(J101+M101)*(J101+N101)/100+(K101+N101)*(K101+M101)/100</f>
        <v>100</v>
      </c>
      <c r="T101" s="55">
        <f>I101</f>
        <v>100</v>
      </c>
      <c r="U101" s="55">
        <v>100</v>
      </c>
      <c r="V101" s="55">
        <f>(J101*G101)</f>
        <v>0</v>
      </c>
      <c r="W101" s="55">
        <f>(K101*G101)</f>
        <v>70380.000000000015</v>
      </c>
      <c r="X101" s="55">
        <f>(M101*G101)</f>
        <v>0</v>
      </c>
      <c r="Y101" s="56">
        <f>(N101*G101)</f>
        <v>0</v>
      </c>
    </row>
    <row r="102" spans="2:25" ht="13.5" thickBot="1" x14ac:dyDescent="0.25">
      <c r="B102" s="6"/>
      <c r="C102" s="7" t="s">
        <v>22</v>
      </c>
      <c r="D102" s="7"/>
      <c r="E102" s="7" t="s">
        <v>16</v>
      </c>
      <c r="F102" s="7" t="s">
        <v>14</v>
      </c>
      <c r="G102" s="20">
        <v>671</v>
      </c>
      <c r="H102" s="53">
        <f>IF($U102-$S102=0,1,($T102-$S102)/($U102-$S102))</f>
        <v>1</v>
      </c>
      <c r="I102" s="66">
        <f t="shared" si="8"/>
        <v>100</v>
      </c>
      <c r="J102" s="67">
        <v>0</v>
      </c>
      <c r="K102" s="67">
        <v>100</v>
      </c>
      <c r="L102" s="68">
        <v>0</v>
      </c>
      <c r="M102" s="69">
        <v>0</v>
      </c>
      <c r="N102" s="69">
        <v>0</v>
      </c>
      <c r="O102" s="8" t="str">
        <f t="shared" si="5"/>
        <v>Not Coded</v>
      </c>
      <c r="P102" s="8" t="str">
        <f t="shared" si="6"/>
        <v>Not Coded</v>
      </c>
      <c r="Q102" s="36" t="str">
        <f t="shared" si="9"/>
        <v>Exclude</v>
      </c>
      <c r="R102" s="11"/>
      <c r="S102" s="54">
        <f>(J102+M102)*(J102+N102)/100+(K102+N102)*(K102+M102)/100</f>
        <v>100</v>
      </c>
      <c r="T102" s="55">
        <f>I102</f>
        <v>100</v>
      </c>
      <c r="U102" s="55">
        <v>100</v>
      </c>
      <c r="V102" s="55">
        <f>(J102*G102)</f>
        <v>0</v>
      </c>
      <c r="W102" s="55">
        <f>(K102*G102)</f>
        <v>67100</v>
      </c>
      <c r="X102" s="55">
        <f>(M102*G102)</f>
        <v>0</v>
      </c>
      <c r="Y102" s="56">
        <f>(N102*G102)</f>
        <v>0</v>
      </c>
    </row>
    <row r="103" spans="2:25" x14ac:dyDescent="0.2">
      <c r="B103" s="29"/>
      <c r="C103" s="30" t="s">
        <v>32</v>
      </c>
      <c r="D103" s="30"/>
      <c r="E103" s="30" t="s">
        <v>20</v>
      </c>
      <c r="F103" s="30" t="s">
        <v>14</v>
      </c>
      <c r="G103" s="31">
        <v>792.59999999999991</v>
      </c>
      <c r="H103" s="37">
        <f>IF($U103-$S103=0,1,($T103-$S103)/($U103-$S103))</f>
        <v>1</v>
      </c>
      <c r="I103" s="58">
        <f t="shared" si="8"/>
        <v>100</v>
      </c>
      <c r="J103" s="59">
        <v>0</v>
      </c>
      <c r="K103" s="59">
        <v>100</v>
      </c>
      <c r="L103" s="60">
        <v>0</v>
      </c>
      <c r="M103" s="61">
        <v>0</v>
      </c>
      <c r="N103" s="61">
        <v>0</v>
      </c>
      <c r="O103" s="33" t="str">
        <f t="shared" si="5"/>
        <v>Not Coded</v>
      </c>
      <c r="P103" s="33" t="str">
        <f t="shared" si="6"/>
        <v>Not Coded</v>
      </c>
      <c r="Q103" s="34" t="str">
        <f t="shared" si="9"/>
        <v>Exclude</v>
      </c>
      <c r="R103" s="11"/>
      <c r="S103" s="54">
        <f>(J103+M103)*(J103+N103)/100+(K103+N103)*(K103+M103)/100</f>
        <v>100</v>
      </c>
      <c r="T103" s="55">
        <f>I103</f>
        <v>100</v>
      </c>
      <c r="U103" s="55">
        <v>100</v>
      </c>
      <c r="V103" s="55">
        <f>(J103*G103)</f>
        <v>0</v>
      </c>
      <c r="W103" s="55">
        <f>(K103*G103)</f>
        <v>79259.999999999985</v>
      </c>
      <c r="X103" s="55">
        <f>(M103*G103)</f>
        <v>0</v>
      </c>
      <c r="Y103" s="56">
        <f>(N103*G103)</f>
        <v>0</v>
      </c>
    </row>
    <row r="104" spans="2:25" x14ac:dyDescent="0.2">
      <c r="B104" s="5"/>
      <c r="C104" s="1" t="s">
        <v>32</v>
      </c>
      <c r="D104" s="1"/>
      <c r="E104" s="1" t="s">
        <v>3</v>
      </c>
      <c r="F104" s="1" t="s">
        <v>14</v>
      </c>
      <c r="G104" s="19">
        <v>553</v>
      </c>
      <c r="H104" s="52">
        <f>IF($U104-$S104=0,1,($T104-$S104)/($U104-$S104))</f>
        <v>1</v>
      </c>
      <c r="I104" s="62">
        <f t="shared" si="8"/>
        <v>100</v>
      </c>
      <c r="J104" s="63">
        <v>0</v>
      </c>
      <c r="K104" s="63">
        <v>100</v>
      </c>
      <c r="L104" s="64">
        <v>0</v>
      </c>
      <c r="M104" s="65">
        <v>0</v>
      </c>
      <c r="N104" s="65">
        <v>0</v>
      </c>
      <c r="O104" s="3" t="str">
        <f t="shared" si="5"/>
        <v>Not Coded</v>
      </c>
      <c r="P104" s="3" t="str">
        <f t="shared" si="6"/>
        <v>Not Coded</v>
      </c>
      <c r="Q104" s="35" t="str">
        <f t="shared" si="9"/>
        <v>Exclude</v>
      </c>
      <c r="R104" s="11"/>
      <c r="S104" s="54">
        <f>(J104+M104)*(J104+N104)/100+(K104+N104)*(K104+M104)/100</f>
        <v>100</v>
      </c>
      <c r="T104" s="55">
        <f>I104</f>
        <v>100</v>
      </c>
      <c r="U104" s="55">
        <v>100</v>
      </c>
      <c r="V104" s="55">
        <f>(J104*G104)</f>
        <v>0</v>
      </c>
      <c r="W104" s="55">
        <f>(K104*G104)</f>
        <v>55300</v>
      </c>
      <c r="X104" s="55">
        <f>(M104*G104)</f>
        <v>0</v>
      </c>
      <c r="Y104" s="56">
        <f>(N104*G104)</f>
        <v>0</v>
      </c>
    </row>
    <row r="105" spans="2:25" x14ac:dyDescent="0.2">
      <c r="B105" s="5"/>
      <c r="C105" s="1" t="s">
        <v>32</v>
      </c>
      <c r="D105" s="1"/>
      <c r="E105" s="1" t="s">
        <v>38</v>
      </c>
      <c r="F105" s="1" t="s">
        <v>14</v>
      </c>
      <c r="G105" s="19">
        <v>611.60000000000014</v>
      </c>
      <c r="H105" s="52">
        <f>IF($U105-$S105=0,1,($T105-$S105)/($U105-$S105))</f>
        <v>1</v>
      </c>
      <c r="I105" s="62">
        <f t="shared" si="8"/>
        <v>100</v>
      </c>
      <c r="J105" s="63">
        <v>0</v>
      </c>
      <c r="K105" s="63">
        <v>100</v>
      </c>
      <c r="L105" s="64">
        <v>0</v>
      </c>
      <c r="M105" s="65">
        <v>0</v>
      </c>
      <c r="N105" s="65">
        <v>0</v>
      </c>
      <c r="O105" s="3" t="str">
        <f t="shared" si="5"/>
        <v>Not Coded</v>
      </c>
      <c r="P105" s="3" t="str">
        <f t="shared" si="6"/>
        <v>Not Coded</v>
      </c>
      <c r="Q105" s="35" t="str">
        <f t="shared" si="9"/>
        <v>Exclude</v>
      </c>
      <c r="R105" s="11"/>
      <c r="S105" s="54">
        <f>(J105+M105)*(J105+N105)/100+(K105+N105)*(K105+M105)/100</f>
        <v>100</v>
      </c>
      <c r="T105" s="55">
        <f>I105</f>
        <v>100</v>
      </c>
      <c r="U105" s="55">
        <v>100</v>
      </c>
      <c r="V105" s="55">
        <f>(J105*G105)</f>
        <v>0</v>
      </c>
      <c r="W105" s="55">
        <f>(K105*G105)</f>
        <v>61160.000000000015</v>
      </c>
      <c r="X105" s="55">
        <f>(M105*G105)</f>
        <v>0</v>
      </c>
      <c r="Y105" s="56">
        <f>(N105*G105)</f>
        <v>0</v>
      </c>
    </row>
    <row r="106" spans="2:25" x14ac:dyDescent="0.2">
      <c r="B106" s="5"/>
      <c r="C106" s="1" t="s">
        <v>32</v>
      </c>
      <c r="D106" s="1"/>
      <c r="E106" s="1" t="s">
        <v>39</v>
      </c>
      <c r="F106" s="1" t="s">
        <v>14</v>
      </c>
      <c r="G106" s="19">
        <v>703.80000000000018</v>
      </c>
      <c r="H106" s="52">
        <f>IF($U106-$S106=0,1,($T106-$S106)/($U106-$S106))</f>
        <v>1</v>
      </c>
      <c r="I106" s="62">
        <f t="shared" si="8"/>
        <v>100</v>
      </c>
      <c r="J106" s="63">
        <v>0</v>
      </c>
      <c r="K106" s="63">
        <v>100</v>
      </c>
      <c r="L106" s="64">
        <v>0</v>
      </c>
      <c r="M106" s="65">
        <v>0</v>
      </c>
      <c r="N106" s="65">
        <v>0</v>
      </c>
      <c r="O106" s="3" t="str">
        <f t="shared" si="5"/>
        <v>Not Coded</v>
      </c>
      <c r="P106" s="3" t="str">
        <f t="shared" si="6"/>
        <v>Not Coded</v>
      </c>
      <c r="Q106" s="35" t="str">
        <f t="shared" si="9"/>
        <v>Exclude</v>
      </c>
      <c r="R106" s="11"/>
      <c r="S106" s="54">
        <f>(J106+M106)*(J106+N106)/100+(K106+N106)*(K106+M106)/100</f>
        <v>100</v>
      </c>
      <c r="T106" s="55">
        <f>I106</f>
        <v>100</v>
      </c>
      <c r="U106" s="55">
        <v>100</v>
      </c>
      <c r="V106" s="55">
        <f>(J106*G106)</f>
        <v>0</v>
      </c>
      <c r="W106" s="55">
        <f>(K106*G106)</f>
        <v>70380.000000000015</v>
      </c>
      <c r="X106" s="55">
        <f>(M106*G106)</f>
        <v>0</v>
      </c>
      <c r="Y106" s="56">
        <f>(N106*G106)</f>
        <v>0</v>
      </c>
    </row>
    <row r="107" spans="2:25" ht="13.5" thickBot="1" x14ac:dyDescent="0.25">
      <c r="B107" s="6"/>
      <c r="C107" s="7" t="s">
        <v>32</v>
      </c>
      <c r="D107" s="7"/>
      <c r="E107" s="7" t="s">
        <v>16</v>
      </c>
      <c r="F107" s="7" t="s">
        <v>14</v>
      </c>
      <c r="G107" s="20">
        <v>671</v>
      </c>
      <c r="H107" s="53">
        <f>IF($U107-$S107=0,1,($T107-$S107)/($U107-$S107))</f>
        <v>1</v>
      </c>
      <c r="I107" s="66">
        <f t="shared" si="8"/>
        <v>100</v>
      </c>
      <c r="J107" s="67">
        <v>0</v>
      </c>
      <c r="K107" s="67">
        <v>100</v>
      </c>
      <c r="L107" s="68">
        <v>0</v>
      </c>
      <c r="M107" s="69">
        <v>0</v>
      </c>
      <c r="N107" s="69">
        <v>0</v>
      </c>
      <c r="O107" s="8" t="str">
        <f t="shared" si="5"/>
        <v>Not Coded</v>
      </c>
      <c r="P107" s="8" t="str">
        <f t="shared" si="6"/>
        <v>Not Coded</v>
      </c>
      <c r="Q107" s="36" t="str">
        <f t="shared" si="9"/>
        <v>Exclude</v>
      </c>
      <c r="R107" s="11"/>
      <c r="S107" s="54">
        <f>(J107+M107)*(J107+N107)/100+(K107+N107)*(K107+M107)/100</f>
        <v>100</v>
      </c>
      <c r="T107" s="55">
        <f>I107</f>
        <v>100</v>
      </c>
      <c r="U107" s="55">
        <v>100</v>
      </c>
      <c r="V107" s="55">
        <f>(J107*G107)</f>
        <v>0</v>
      </c>
      <c r="W107" s="55">
        <f>(K107*G107)</f>
        <v>67100</v>
      </c>
      <c r="X107" s="55">
        <f>(M107*G107)</f>
        <v>0</v>
      </c>
      <c r="Y107" s="56">
        <f>(N107*G107)</f>
        <v>0</v>
      </c>
    </row>
    <row r="108" spans="2:25" x14ac:dyDescent="0.2">
      <c r="B108" s="29"/>
      <c r="C108" s="30" t="s">
        <v>19</v>
      </c>
      <c r="D108" s="30"/>
      <c r="E108" s="30" t="s">
        <v>20</v>
      </c>
      <c r="F108" s="30" t="s">
        <v>14</v>
      </c>
      <c r="G108" s="31">
        <v>792.59999999999991</v>
      </c>
      <c r="H108" s="37">
        <f>IF($U108-$S108=0,1,($T108-$S108)/($U108-$S108))</f>
        <v>1</v>
      </c>
      <c r="I108" s="58">
        <f t="shared" si="8"/>
        <v>100</v>
      </c>
      <c r="J108" s="59">
        <v>0</v>
      </c>
      <c r="K108" s="59">
        <v>100</v>
      </c>
      <c r="L108" s="60">
        <v>0</v>
      </c>
      <c r="M108" s="61">
        <v>0</v>
      </c>
      <c r="N108" s="61">
        <v>0</v>
      </c>
      <c r="O108" s="33" t="str">
        <f t="shared" si="5"/>
        <v>Not Coded</v>
      </c>
      <c r="P108" s="33" t="str">
        <f t="shared" si="6"/>
        <v>Not Coded</v>
      </c>
      <c r="Q108" s="34" t="str">
        <f t="shared" si="9"/>
        <v>Exclude</v>
      </c>
      <c r="R108" s="11"/>
      <c r="S108" s="54">
        <f>(J108+M108)*(J108+N108)/100+(K108+N108)*(K108+M108)/100</f>
        <v>100</v>
      </c>
      <c r="T108" s="55">
        <f>I108</f>
        <v>100</v>
      </c>
      <c r="U108" s="55">
        <v>100</v>
      </c>
      <c r="V108" s="55">
        <f>(J108*G108)</f>
        <v>0</v>
      </c>
      <c r="W108" s="55">
        <f>(K108*G108)</f>
        <v>79259.999999999985</v>
      </c>
      <c r="X108" s="55">
        <f>(M108*G108)</f>
        <v>0</v>
      </c>
      <c r="Y108" s="56">
        <f>(N108*G108)</f>
        <v>0</v>
      </c>
    </row>
    <row r="109" spans="2:25" x14ac:dyDescent="0.2">
      <c r="B109" s="5"/>
      <c r="C109" s="1" t="s">
        <v>19</v>
      </c>
      <c r="D109" s="1"/>
      <c r="E109" s="1" t="s">
        <v>3</v>
      </c>
      <c r="F109" s="1" t="s">
        <v>14</v>
      </c>
      <c r="G109" s="19">
        <v>553</v>
      </c>
      <c r="H109" s="52">
        <f>IF($U109-$S109=0,1,($T109-$S109)/($U109-$S109))</f>
        <v>1</v>
      </c>
      <c r="I109" s="62">
        <f t="shared" si="8"/>
        <v>100</v>
      </c>
      <c r="J109" s="63">
        <v>0</v>
      </c>
      <c r="K109" s="63">
        <v>100</v>
      </c>
      <c r="L109" s="64">
        <v>0</v>
      </c>
      <c r="M109" s="65">
        <v>0</v>
      </c>
      <c r="N109" s="65">
        <v>0</v>
      </c>
      <c r="O109" s="3" t="str">
        <f t="shared" si="5"/>
        <v>Not Coded</v>
      </c>
      <c r="P109" s="3" t="str">
        <f t="shared" si="6"/>
        <v>Not Coded</v>
      </c>
      <c r="Q109" s="35" t="str">
        <f t="shared" si="9"/>
        <v>Exclude</v>
      </c>
      <c r="R109" s="11"/>
      <c r="S109" s="54">
        <f>(J109+M109)*(J109+N109)/100+(K109+N109)*(K109+M109)/100</f>
        <v>100</v>
      </c>
      <c r="T109" s="55">
        <f>I109</f>
        <v>100</v>
      </c>
      <c r="U109" s="55">
        <v>100</v>
      </c>
      <c r="V109" s="55">
        <f>(J109*G109)</f>
        <v>0</v>
      </c>
      <c r="W109" s="55">
        <f>(K109*G109)</f>
        <v>55300</v>
      </c>
      <c r="X109" s="55">
        <f>(M109*G109)</f>
        <v>0</v>
      </c>
      <c r="Y109" s="56">
        <f>(N109*G109)</f>
        <v>0</v>
      </c>
    </row>
    <row r="110" spans="2:25" x14ac:dyDescent="0.2">
      <c r="B110" s="5"/>
      <c r="C110" s="1" t="s">
        <v>19</v>
      </c>
      <c r="D110" s="1"/>
      <c r="E110" s="1" t="s">
        <v>38</v>
      </c>
      <c r="F110" s="1" t="s">
        <v>14</v>
      </c>
      <c r="G110" s="19">
        <v>611.60000000000014</v>
      </c>
      <c r="H110" s="52">
        <f>IF($U110-$S110=0,1,($T110-$S110)/($U110-$S110))</f>
        <v>1</v>
      </c>
      <c r="I110" s="62">
        <f t="shared" si="8"/>
        <v>100</v>
      </c>
      <c r="J110" s="63">
        <v>0</v>
      </c>
      <c r="K110" s="63">
        <v>100</v>
      </c>
      <c r="L110" s="64">
        <v>0</v>
      </c>
      <c r="M110" s="65">
        <v>0</v>
      </c>
      <c r="N110" s="65">
        <v>0</v>
      </c>
      <c r="O110" s="3" t="str">
        <f t="shared" si="5"/>
        <v>Not Coded</v>
      </c>
      <c r="P110" s="3" t="str">
        <f t="shared" si="6"/>
        <v>Not Coded</v>
      </c>
      <c r="Q110" s="35" t="str">
        <f t="shared" si="9"/>
        <v>Exclude</v>
      </c>
      <c r="R110" s="11"/>
      <c r="S110" s="54">
        <f>(J110+M110)*(J110+N110)/100+(K110+N110)*(K110+M110)/100</f>
        <v>100</v>
      </c>
      <c r="T110" s="55">
        <f>I110</f>
        <v>100</v>
      </c>
      <c r="U110" s="55">
        <v>100</v>
      </c>
      <c r="V110" s="55">
        <f>(J110*G110)</f>
        <v>0</v>
      </c>
      <c r="W110" s="55">
        <f>(K110*G110)</f>
        <v>61160.000000000015</v>
      </c>
      <c r="X110" s="55">
        <f>(M110*G110)</f>
        <v>0</v>
      </c>
      <c r="Y110" s="56">
        <f>(N110*G110)</f>
        <v>0</v>
      </c>
    </row>
    <row r="111" spans="2:25" x14ac:dyDescent="0.2">
      <c r="B111" s="5"/>
      <c r="C111" s="1" t="s">
        <v>19</v>
      </c>
      <c r="D111" s="1"/>
      <c r="E111" s="1" t="s">
        <v>39</v>
      </c>
      <c r="F111" s="1" t="s">
        <v>14</v>
      </c>
      <c r="G111" s="19">
        <v>703.80000000000018</v>
      </c>
      <c r="H111" s="52">
        <f>IF($U111-$S111=0,1,($T111-$S111)/($U111-$S111))</f>
        <v>1</v>
      </c>
      <c r="I111" s="62">
        <f t="shared" si="8"/>
        <v>100</v>
      </c>
      <c r="J111" s="63">
        <v>0</v>
      </c>
      <c r="K111" s="63">
        <v>100</v>
      </c>
      <c r="L111" s="64">
        <v>0</v>
      </c>
      <c r="M111" s="65">
        <v>0</v>
      </c>
      <c r="N111" s="65">
        <v>0</v>
      </c>
      <c r="O111" s="3" t="str">
        <f t="shared" ref="O111:O147" si="10">IF(AND(J111=0,M111=0),"Not Coded","Coded")</f>
        <v>Not Coded</v>
      </c>
      <c r="P111" s="3" t="str">
        <f t="shared" ref="P111:P147" si="11">IF(AND(J111=0,N111=0),"Not Coded","Coded")</f>
        <v>Not Coded</v>
      </c>
      <c r="Q111" s="35" t="str">
        <f t="shared" si="9"/>
        <v>Exclude</v>
      </c>
      <c r="R111" s="11"/>
      <c r="S111" s="54">
        <f>(J111+M111)*(J111+N111)/100+(K111+N111)*(K111+M111)/100</f>
        <v>100</v>
      </c>
      <c r="T111" s="55">
        <f>I111</f>
        <v>100</v>
      </c>
      <c r="U111" s="55">
        <v>100</v>
      </c>
      <c r="V111" s="55">
        <f>(J111*G111)</f>
        <v>0</v>
      </c>
      <c r="W111" s="55">
        <f>(K111*G111)</f>
        <v>70380.000000000015</v>
      </c>
      <c r="X111" s="55">
        <f>(M111*G111)</f>
        <v>0</v>
      </c>
      <c r="Y111" s="56">
        <f>(N111*G111)</f>
        <v>0</v>
      </c>
    </row>
    <row r="112" spans="2:25" ht="13.5" thickBot="1" x14ac:dyDescent="0.25">
      <c r="B112" s="6"/>
      <c r="C112" s="7" t="s">
        <v>19</v>
      </c>
      <c r="D112" s="7"/>
      <c r="E112" s="7" t="s">
        <v>16</v>
      </c>
      <c r="F112" s="7" t="s">
        <v>14</v>
      </c>
      <c r="G112" s="20">
        <v>671</v>
      </c>
      <c r="H112" s="53">
        <f>IF($U112-$S112=0,1,($T112-$S112)/($U112-$S112))</f>
        <v>1</v>
      </c>
      <c r="I112" s="66">
        <f t="shared" si="8"/>
        <v>100</v>
      </c>
      <c r="J112" s="67">
        <v>0</v>
      </c>
      <c r="K112" s="67">
        <v>100</v>
      </c>
      <c r="L112" s="68">
        <v>0</v>
      </c>
      <c r="M112" s="69">
        <v>0</v>
      </c>
      <c r="N112" s="69">
        <v>0</v>
      </c>
      <c r="O112" s="8" t="str">
        <f t="shared" si="10"/>
        <v>Not Coded</v>
      </c>
      <c r="P112" s="8" t="str">
        <f t="shared" si="11"/>
        <v>Not Coded</v>
      </c>
      <c r="Q112" s="36" t="str">
        <f t="shared" si="9"/>
        <v>Exclude</v>
      </c>
      <c r="R112" s="11"/>
      <c r="S112" s="54">
        <f>(J112+M112)*(J112+N112)/100+(K112+N112)*(K112+M112)/100</f>
        <v>100</v>
      </c>
      <c r="T112" s="55">
        <f>I112</f>
        <v>100</v>
      </c>
      <c r="U112" s="55">
        <v>100</v>
      </c>
      <c r="V112" s="55">
        <f>(J112*G112)</f>
        <v>0</v>
      </c>
      <c r="W112" s="55">
        <f>(K112*G112)</f>
        <v>67100</v>
      </c>
      <c r="X112" s="55">
        <f>(M112*G112)</f>
        <v>0</v>
      </c>
      <c r="Y112" s="56">
        <f>(N112*G112)</f>
        <v>0</v>
      </c>
    </row>
    <row r="113" spans="2:25" x14ac:dyDescent="0.2">
      <c r="B113" s="29"/>
      <c r="C113" s="30" t="s">
        <v>40</v>
      </c>
      <c r="D113" s="30"/>
      <c r="E113" s="30" t="s">
        <v>20</v>
      </c>
      <c r="F113" s="30" t="s">
        <v>14</v>
      </c>
      <c r="G113" s="31">
        <v>792.59999999999991</v>
      </c>
      <c r="H113" s="37">
        <f>IF($U113-$S113=0,1,($T113-$S113)/($U113-$S113))</f>
        <v>1</v>
      </c>
      <c r="I113" s="58">
        <f t="shared" si="8"/>
        <v>100</v>
      </c>
      <c r="J113" s="59">
        <v>0</v>
      </c>
      <c r="K113" s="59">
        <v>100</v>
      </c>
      <c r="L113" s="60">
        <v>0</v>
      </c>
      <c r="M113" s="61">
        <v>0</v>
      </c>
      <c r="N113" s="61">
        <v>0</v>
      </c>
      <c r="O113" s="33" t="str">
        <f t="shared" si="10"/>
        <v>Not Coded</v>
      </c>
      <c r="P113" s="33" t="str">
        <f t="shared" si="11"/>
        <v>Not Coded</v>
      </c>
      <c r="Q113" s="34" t="str">
        <f t="shared" si="9"/>
        <v>Exclude</v>
      </c>
      <c r="R113" s="11"/>
      <c r="S113" s="54">
        <f>(J113+M113)*(J113+N113)/100+(K113+N113)*(K113+M113)/100</f>
        <v>100</v>
      </c>
      <c r="T113" s="55">
        <f>I113</f>
        <v>100</v>
      </c>
      <c r="U113" s="55">
        <v>100</v>
      </c>
      <c r="V113" s="55">
        <f>(J113*G113)</f>
        <v>0</v>
      </c>
      <c r="W113" s="55">
        <f>(K113*G113)</f>
        <v>79259.999999999985</v>
      </c>
      <c r="X113" s="55">
        <f>(M113*G113)</f>
        <v>0</v>
      </c>
      <c r="Y113" s="56">
        <f>(N113*G113)</f>
        <v>0</v>
      </c>
    </row>
    <row r="114" spans="2:25" x14ac:dyDescent="0.2">
      <c r="B114" s="5"/>
      <c r="C114" s="1" t="s">
        <v>40</v>
      </c>
      <c r="D114" s="1"/>
      <c r="E114" s="1" t="s">
        <v>3</v>
      </c>
      <c r="F114" s="1" t="s">
        <v>14</v>
      </c>
      <c r="G114" s="19">
        <v>553</v>
      </c>
      <c r="H114" s="52">
        <f>IF($U114-$S114=0,1,($T114-$S114)/($U114-$S114))</f>
        <v>1</v>
      </c>
      <c r="I114" s="62">
        <f t="shared" si="8"/>
        <v>100</v>
      </c>
      <c r="J114" s="63">
        <v>0</v>
      </c>
      <c r="K114" s="63">
        <v>100</v>
      </c>
      <c r="L114" s="64">
        <v>0</v>
      </c>
      <c r="M114" s="65">
        <v>0</v>
      </c>
      <c r="N114" s="65">
        <v>0</v>
      </c>
      <c r="O114" s="3" t="str">
        <f t="shared" si="10"/>
        <v>Not Coded</v>
      </c>
      <c r="P114" s="3" t="str">
        <f t="shared" si="11"/>
        <v>Not Coded</v>
      </c>
      <c r="Q114" s="35" t="str">
        <f t="shared" si="9"/>
        <v>Exclude</v>
      </c>
      <c r="R114" s="11"/>
      <c r="S114" s="54">
        <f>(J114+M114)*(J114+N114)/100+(K114+N114)*(K114+M114)/100</f>
        <v>100</v>
      </c>
      <c r="T114" s="55">
        <f>I114</f>
        <v>100</v>
      </c>
      <c r="U114" s="55">
        <v>100</v>
      </c>
      <c r="V114" s="55">
        <f>(J114*G114)</f>
        <v>0</v>
      </c>
      <c r="W114" s="55">
        <f>(K114*G114)</f>
        <v>55300</v>
      </c>
      <c r="X114" s="55">
        <f>(M114*G114)</f>
        <v>0</v>
      </c>
      <c r="Y114" s="56">
        <f>(N114*G114)</f>
        <v>0</v>
      </c>
    </row>
    <row r="115" spans="2:25" x14ac:dyDescent="0.2">
      <c r="B115" s="5"/>
      <c r="C115" s="1" t="s">
        <v>40</v>
      </c>
      <c r="D115" s="1"/>
      <c r="E115" s="1" t="s">
        <v>38</v>
      </c>
      <c r="F115" s="1" t="s">
        <v>14</v>
      </c>
      <c r="G115" s="19">
        <v>611.60000000000014</v>
      </c>
      <c r="H115" s="52">
        <f>IF($U115-$S115=0,1,($T115-$S115)/($U115-$S115))</f>
        <v>1</v>
      </c>
      <c r="I115" s="62">
        <f t="shared" si="8"/>
        <v>100</v>
      </c>
      <c r="J115" s="63">
        <v>0</v>
      </c>
      <c r="K115" s="63">
        <v>100</v>
      </c>
      <c r="L115" s="64">
        <v>0</v>
      </c>
      <c r="M115" s="65">
        <v>0</v>
      </c>
      <c r="N115" s="65">
        <v>0</v>
      </c>
      <c r="O115" s="3" t="str">
        <f t="shared" si="10"/>
        <v>Not Coded</v>
      </c>
      <c r="P115" s="3" t="str">
        <f t="shared" si="11"/>
        <v>Not Coded</v>
      </c>
      <c r="Q115" s="35" t="str">
        <f t="shared" si="9"/>
        <v>Exclude</v>
      </c>
      <c r="R115" s="11"/>
      <c r="S115" s="54">
        <f>(J115+M115)*(J115+N115)/100+(K115+N115)*(K115+M115)/100</f>
        <v>100</v>
      </c>
      <c r="T115" s="55">
        <f>I115</f>
        <v>100</v>
      </c>
      <c r="U115" s="55">
        <v>100</v>
      </c>
      <c r="V115" s="55">
        <f>(J115*G115)</f>
        <v>0</v>
      </c>
      <c r="W115" s="55">
        <f>(K115*G115)</f>
        <v>61160.000000000015</v>
      </c>
      <c r="X115" s="55">
        <f>(M115*G115)</f>
        <v>0</v>
      </c>
      <c r="Y115" s="56">
        <f>(N115*G115)</f>
        <v>0</v>
      </c>
    </row>
    <row r="116" spans="2:25" x14ac:dyDescent="0.2">
      <c r="B116" s="5"/>
      <c r="C116" s="1" t="s">
        <v>40</v>
      </c>
      <c r="D116" s="1"/>
      <c r="E116" s="1" t="s">
        <v>39</v>
      </c>
      <c r="F116" s="1" t="s">
        <v>14</v>
      </c>
      <c r="G116" s="19">
        <v>703.80000000000018</v>
      </c>
      <c r="H116" s="52">
        <f>IF($U116-$S116=0,1,($T116-$S116)/($U116-$S116))</f>
        <v>1</v>
      </c>
      <c r="I116" s="62">
        <f t="shared" si="8"/>
        <v>100</v>
      </c>
      <c r="J116" s="63">
        <v>0</v>
      </c>
      <c r="K116" s="63">
        <v>100</v>
      </c>
      <c r="L116" s="64">
        <v>0</v>
      </c>
      <c r="M116" s="65">
        <v>0</v>
      </c>
      <c r="N116" s="65">
        <v>0</v>
      </c>
      <c r="O116" s="3" t="str">
        <f t="shared" si="10"/>
        <v>Not Coded</v>
      </c>
      <c r="P116" s="3" t="str">
        <f t="shared" si="11"/>
        <v>Not Coded</v>
      </c>
      <c r="Q116" s="35" t="str">
        <f t="shared" si="9"/>
        <v>Exclude</v>
      </c>
      <c r="R116" s="11"/>
      <c r="S116" s="54">
        <f>(J116+M116)*(J116+N116)/100+(K116+N116)*(K116+M116)/100</f>
        <v>100</v>
      </c>
      <c r="T116" s="55">
        <f>I116</f>
        <v>100</v>
      </c>
      <c r="U116" s="55">
        <v>100</v>
      </c>
      <c r="V116" s="55">
        <f>(J116*G116)</f>
        <v>0</v>
      </c>
      <c r="W116" s="55">
        <f>(K116*G116)</f>
        <v>70380.000000000015</v>
      </c>
      <c r="X116" s="55">
        <f>(M116*G116)</f>
        <v>0</v>
      </c>
      <c r="Y116" s="56">
        <f>(N116*G116)</f>
        <v>0</v>
      </c>
    </row>
    <row r="117" spans="2:25" ht="13.5" thickBot="1" x14ac:dyDescent="0.25">
      <c r="B117" s="6"/>
      <c r="C117" s="7" t="s">
        <v>40</v>
      </c>
      <c r="D117" s="7"/>
      <c r="E117" s="7" t="s">
        <v>16</v>
      </c>
      <c r="F117" s="7" t="s">
        <v>14</v>
      </c>
      <c r="G117" s="20">
        <v>671</v>
      </c>
      <c r="H117" s="53">
        <f>IF($U117-$S117=0,1,($T117-$S117)/($U117-$S117))</f>
        <v>1</v>
      </c>
      <c r="I117" s="66">
        <f t="shared" si="8"/>
        <v>100</v>
      </c>
      <c r="J117" s="67">
        <v>0</v>
      </c>
      <c r="K117" s="67">
        <v>100</v>
      </c>
      <c r="L117" s="68">
        <v>0</v>
      </c>
      <c r="M117" s="69">
        <v>0</v>
      </c>
      <c r="N117" s="69">
        <v>0</v>
      </c>
      <c r="O117" s="8" t="str">
        <f t="shared" si="10"/>
        <v>Not Coded</v>
      </c>
      <c r="P117" s="8" t="str">
        <f t="shared" si="11"/>
        <v>Not Coded</v>
      </c>
      <c r="Q117" s="36" t="str">
        <f t="shared" si="9"/>
        <v>Exclude</v>
      </c>
      <c r="R117" s="11"/>
      <c r="S117" s="54">
        <f>(J117+M117)*(J117+N117)/100+(K117+N117)*(K117+M117)/100</f>
        <v>100</v>
      </c>
      <c r="T117" s="55">
        <f>I117</f>
        <v>100</v>
      </c>
      <c r="U117" s="55">
        <v>100</v>
      </c>
      <c r="V117" s="55">
        <f>(J117*G117)</f>
        <v>0</v>
      </c>
      <c r="W117" s="55">
        <f>(K117*G117)</f>
        <v>67100</v>
      </c>
      <c r="X117" s="55">
        <f>(M117*G117)</f>
        <v>0</v>
      </c>
      <c r="Y117" s="56">
        <f>(N117*G117)</f>
        <v>0</v>
      </c>
    </row>
    <row r="118" spans="2:25" x14ac:dyDescent="0.2">
      <c r="B118" s="29"/>
      <c r="C118" s="30" t="s">
        <v>34</v>
      </c>
      <c r="D118" s="30"/>
      <c r="E118" s="30" t="s">
        <v>20</v>
      </c>
      <c r="F118" s="30" t="s">
        <v>14</v>
      </c>
      <c r="G118" s="31">
        <v>792.59999999999991</v>
      </c>
      <c r="H118" s="37">
        <f>IF($U118-$S118=0,1,($T118-$S118)/($U118-$S118))</f>
        <v>1</v>
      </c>
      <c r="I118" s="58">
        <f t="shared" si="8"/>
        <v>100</v>
      </c>
      <c r="J118" s="59">
        <v>10.14</v>
      </c>
      <c r="K118" s="59">
        <v>89.86</v>
      </c>
      <c r="L118" s="60">
        <v>0</v>
      </c>
      <c r="M118" s="61">
        <v>0</v>
      </c>
      <c r="N118" s="61">
        <v>0</v>
      </c>
      <c r="O118" s="33" t="str">
        <f t="shared" si="10"/>
        <v>Coded</v>
      </c>
      <c r="P118" s="33" t="str">
        <f t="shared" si="11"/>
        <v>Coded</v>
      </c>
      <c r="Q118" s="34" t="str">
        <f t="shared" si="9"/>
        <v>Include</v>
      </c>
      <c r="R118" s="11"/>
      <c r="S118" s="54">
        <f>(J118+M118)*(J118+N118)/100+(K118+N118)*(K118+M118)/100</f>
        <v>81.776391999999987</v>
      </c>
      <c r="T118" s="55">
        <f>I118</f>
        <v>100</v>
      </c>
      <c r="U118" s="55">
        <v>100</v>
      </c>
      <c r="V118" s="55">
        <f>(J118*G118)</f>
        <v>8036.9639999999999</v>
      </c>
      <c r="W118" s="55">
        <f>(K118*G118)</f>
        <v>71223.035999999993</v>
      </c>
      <c r="X118" s="55">
        <f>(M118*G118)</f>
        <v>0</v>
      </c>
      <c r="Y118" s="56">
        <f>(N118*G118)</f>
        <v>0</v>
      </c>
    </row>
    <row r="119" spans="2:25" x14ac:dyDescent="0.2">
      <c r="B119" s="5"/>
      <c r="C119" s="1" t="s">
        <v>34</v>
      </c>
      <c r="D119" s="1"/>
      <c r="E119" s="1" t="s">
        <v>3</v>
      </c>
      <c r="F119" s="1" t="s">
        <v>14</v>
      </c>
      <c r="G119" s="19">
        <v>553</v>
      </c>
      <c r="H119" s="52">
        <f>IF($U119-$S119=0,1,($T119-$S119)/($U119-$S119))</f>
        <v>0</v>
      </c>
      <c r="I119" s="62">
        <f t="shared" si="8"/>
        <v>97.55</v>
      </c>
      <c r="J119" s="63">
        <v>0</v>
      </c>
      <c r="K119" s="63">
        <v>97.55</v>
      </c>
      <c r="L119" s="64">
        <v>2.4500000000000002</v>
      </c>
      <c r="M119" s="65">
        <v>2.4500000000000002</v>
      </c>
      <c r="N119" s="65">
        <v>0</v>
      </c>
      <c r="O119" s="3" t="str">
        <f t="shared" si="10"/>
        <v>Coded</v>
      </c>
      <c r="P119" s="3" t="str">
        <f t="shared" si="11"/>
        <v>Not Coded</v>
      </c>
      <c r="Q119" s="35" t="str">
        <f t="shared" si="9"/>
        <v>Investigate</v>
      </c>
      <c r="R119" s="11"/>
      <c r="S119" s="54">
        <f>(J119+M119)*(J119+N119)/100+(K119+N119)*(K119+M119)/100</f>
        <v>97.55</v>
      </c>
      <c r="T119" s="55">
        <f>I119</f>
        <v>97.55</v>
      </c>
      <c r="U119" s="55">
        <v>100</v>
      </c>
      <c r="V119" s="55">
        <f>(J119*G119)</f>
        <v>0</v>
      </c>
      <c r="W119" s="55">
        <f>(K119*G119)</f>
        <v>53945.15</v>
      </c>
      <c r="X119" s="55">
        <f>(M119*G119)</f>
        <v>1354.8500000000001</v>
      </c>
      <c r="Y119" s="56">
        <f>(N119*G119)</f>
        <v>0</v>
      </c>
    </row>
    <row r="120" spans="2:25" x14ac:dyDescent="0.2">
      <c r="B120" s="5"/>
      <c r="C120" s="1" t="s">
        <v>34</v>
      </c>
      <c r="D120" s="1"/>
      <c r="E120" s="1" t="s">
        <v>38</v>
      </c>
      <c r="F120" s="1" t="s">
        <v>14</v>
      </c>
      <c r="G120" s="19">
        <v>611.60000000000014</v>
      </c>
      <c r="H120" s="52">
        <f>IF($U120-$S120=0,1,($T120-$S120)/($U120-$S120))</f>
        <v>1</v>
      </c>
      <c r="I120" s="62">
        <f t="shared" si="8"/>
        <v>100</v>
      </c>
      <c r="J120" s="63">
        <v>12.25</v>
      </c>
      <c r="K120" s="63">
        <v>87.75</v>
      </c>
      <c r="L120" s="64">
        <v>0</v>
      </c>
      <c r="M120" s="65">
        <v>0</v>
      </c>
      <c r="N120" s="65">
        <v>0</v>
      </c>
      <c r="O120" s="3" t="str">
        <f t="shared" si="10"/>
        <v>Coded</v>
      </c>
      <c r="P120" s="3" t="str">
        <f t="shared" si="11"/>
        <v>Coded</v>
      </c>
      <c r="Q120" s="35" t="str">
        <f t="shared" si="9"/>
        <v>Include</v>
      </c>
      <c r="R120" s="11"/>
      <c r="S120" s="54">
        <f>(J120+M120)*(J120+N120)/100+(K120+N120)*(K120+M120)/100</f>
        <v>78.501249999999999</v>
      </c>
      <c r="T120" s="55">
        <f>I120</f>
        <v>100</v>
      </c>
      <c r="U120" s="55">
        <v>100</v>
      </c>
      <c r="V120" s="55">
        <f>(J120*G120)</f>
        <v>7492.1000000000013</v>
      </c>
      <c r="W120" s="55">
        <f>(K120*G120)</f>
        <v>53667.900000000009</v>
      </c>
      <c r="X120" s="55">
        <f>(M120*G120)</f>
        <v>0</v>
      </c>
      <c r="Y120" s="56">
        <f>(N120*G120)</f>
        <v>0</v>
      </c>
    </row>
    <row r="121" spans="2:25" x14ac:dyDescent="0.2">
      <c r="B121" s="5"/>
      <c r="C121" s="1" t="s">
        <v>34</v>
      </c>
      <c r="D121" s="1"/>
      <c r="E121" s="1" t="s">
        <v>39</v>
      </c>
      <c r="F121" s="1" t="s">
        <v>14</v>
      </c>
      <c r="G121" s="19">
        <v>703.80000000000018</v>
      </c>
      <c r="H121" s="52">
        <f>IF($U121-$S121=0,1,($T121-$S121)/($U121-$S121))</f>
        <v>1</v>
      </c>
      <c r="I121" s="62">
        <f t="shared" si="8"/>
        <v>100</v>
      </c>
      <c r="J121" s="63">
        <v>13.47</v>
      </c>
      <c r="K121" s="63">
        <v>86.53</v>
      </c>
      <c r="L121" s="64">
        <v>0</v>
      </c>
      <c r="M121" s="65">
        <v>0</v>
      </c>
      <c r="N121" s="65">
        <v>0</v>
      </c>
      <c r="O121" s="3" t="str">
        <f t="shared" si="10"/>
        <v>Coded</v>
      </c>
      <c r="P121" s="3" t="str">
        <f t="shared" si="11"/>
        <v>Coded</v>
      </c>
      <c r="Q121" s="35" t="str">
        <f t="shared" si="9"/>
        <v>Include</v>
      </c>
      <c r="R121" s="11"/>
      <c r="S121" s="54">
        <f>(J121+M121)*(J121+N121)/100+(K121+N121)*(K121+M121)/100</f>
        <v>76.688817999999998</v>
      </c>
      <c r="T121" s="55">
        <f>I121</f>
        <v>100</v>
      </c>
      <c r="U121" s="55">
        <v>100</v>
      </c>
      <c r="V121" s="55">
        <f>(J121*G121)</f>
        <v>9480.1860000000033</v>
      </c>
      <c r="W121" s="55">
        <f>(K121*G121)</f>
        <v>60899.814000000013</v>
      </c>
      <c r="X121" s="55">
        <f>(M121*G121)</f>
        <v>0</v>
      </c>
      <c r="Y121" s="56">
        <f>(N121*G121)</f>
        <v>0</v>
      </c>
    </row>
    <row r="122" spans="2:25" ht="13.5" thickBot="1" x14ac:dyDescent="0.25">
      <c r="B122" s="6"/>
      <c r="C122" s="7" t="s">
        <v>34</v>
      </c>
      <c r="D122" s="7"/>
      <c r="E122" s="7" t="s">
        <v>16</v>
      </c>
      <c r="F122" s="7" t="s">
        <v>14</v>
      </c>
      <c r="G122" s="20">
        <v>671</v>
      </c>
      <c r="H122" s="53">
        <f>IF($U122-$S122=0,1,($T122-$S122)/($U122-$S122))</f>
        <v>1</v>
      </c>
      <c r="I122" s="66">
        <f t="shared" si="8"/>
        <v>100</v>
      </c>
      <c r="J122" s="67">
        <v>7.78</v>
      </c>
      <c r="K122" s="67">
        <v>92.22</v>
      </c>
      <c r="L122" s="68">
        <v>0</v>
      </c>
      <c r="M122" s="69">
        <v>0</v>
      </c>
      <c r="N122" s="69">
        <v>0</v>
      </c>
      <c r="O122" s="8" t="str">
        <f t="shared" si="10"/>
        <v>Coded</v>
      </c>
      <c r="P122" s="8" t="str">
        <f t="shared" si="11"/>
        <v>Coded</v>
      </c>
      <c r="Q122" s="36" t="str">
        <f t="shared" si="9"/>
        <v>Include</v>
      </c>
      <c r="R122" s="11"/>
      <c r="S122" s="54">
        <f>(J122+M122)*(J122+N122)/100+(K122+N122)*(K122+M122)/100</f>
        <v>85.650567999999993</v>
      </c>
      <c r="T122" s="55">
        <f>I122</f>
        <v>100</v>
      </c>
      <c r="U122" s="55">
        <v>100</v>
      </c>
      <c r="V122" s="55">
        <f>(J122*G122)</f>
        <v>5220.38</v>
      </c>
      <c r="W122" s="55">
        <f>(K122*G122)</f>
        <v>61879.62</v>
      </c>
      <c r="X122" s="55">
        <f>(M122*G122)</f>
        <v>0</v>
      </c>
      <c r="Y122" s="56">
        <f>(N122*G122)</f>
        <v>0</v>
      </c>
    </row>
    <row r="123" spans="2:25" x14ac:dyDescent="0.2">
      <c r="B123" s="29"/>
      <c r="C123" s="30" t="s">
        <v>29</v>
      </c>
      <c r="D123" s="30"/>
      <c r="E123" s="30" t="s">
        <v>20</v>
      </c>
      <c r="F123" s="30" t="s">
        <v>14</v>
      </c>
      <c r="G123" s="31">
        <v>792.59999999999991</v>
      </c>
      <c r="H123" s="37">
        <f>IF($U123-$S123=0,1,($T123-$S123)/($U123-$S123))</f>
        <v>0</v>
      </c>
      <c r="I123" s="58">
        <f t="shared" si="8"/>
        <v>95.09</v>
      </c>
      <c r="J123" s="59">
        <v>0</v>
      </c>
      <c r="K123" s="59">
        <v>95.09</v>
      </c>
      <c r="L123" s="60">
        <v>4.91</v>
      </c>
      <c r="M123" s="61">
        <v>0</v>
      </c>
      <c r="N123" s="61">
        <v>4.91</v>
      </c>
      <c r="O123" s="33" t="str">
        <f t="shared" si="10"/>
        <v>Not Coded</v>
      </c>
      <c r="P123" s="33" t="str">
        <f t="shared" si="11"/>
        <v>Coded</v>
      </c>
      <c r="Q123" s="34" t="str">
        <f t="shared" si="9"/>
        <v>Investigate</v>
      </c>
      <c r="R123" s="11"/>
      <c r="S123" s="54">
        <f>(J123+M123)*(J123+N123)/100+(K123+N123)*(K123+M123)/100</f>
        <v>95.09</v>
      </c>
      <c r="T123" s="55">
        <f>I123</f>
        <v>95.09</v>
      </c>
      <c r="U123" s="55">
        <v>100</v>
      </c>
      <c r="V123" s="55">
        <f>(J123*G123)</f>
        <v>0</v>
      </c>
      <c r="W123" s="55">
        <f>(K123*G123)</f>
        <v>75368.333999999988</v>
      </c>
      <c r="X123" s="55">
        <f>(M123*G123)</f>
        <v>0</v>
      </c>
      <c r="Y123" s="56">
        <f>(N123*G123)</f>
        <v>3891.6659999999997</v>
      </c>
    </row>
    <row r="124" spans="2:25" x14ac:dyDescent="0.2">
      <c r="B124" s="5"/>
      <c r="C124" s="1" t="s">
        <v>29</v>
      </c>
      <c r="D124" s="1"/>
      <c r="E124" s="1" t="s">
        <v>3</v>
      </c>
      <c r="F124" s="1" t="s">
        <v>14</v>
      </c>
      <c r="G124" s="19">
        <v>553</v>
      </c>
      <c r="H124" s="52">
        <f>IF($U124-$S124=0,1,($T124-$S124)/($U124-$S124))</f>
        <v>1</v>
      </c>
      <c r="I124" s="62">
        <f t="shared" si="8"/>
        <v>100</v>
      </c>
      <c r="J124" s="63">
        <v>0</v>
      </c>
      <c r="K124" s="63">
        <v>100</v>
      </c>
      <c r="L124" s="64">
        <v>0</v>
      </c>
      <c r="M124" s="65">
        <v>0</v>
      </c>
      <c r="N124" s="65">
        <v>0</v>
      </c>
      <c r="O124" s="3" t="str">
        <f t="shared" si="10"/>
        <v>Not Coded</v>
      </c>
      <c r="P124" s="3" t="str">
        <f t="shared" si="11"/>
        <v>Not Coded</v>
      </c>
      <c r="Q124" s="35" t="str">
        <f t="shared" si="9"/>
        <v>Exclude</v>
      </c>
      <c r="R124" s="11"/>
      <c r="S124" s="54">
        <f>(J124+M124)*(J124+N124)/100+(K124+N124)*(K124+M124)/100</f>
        <v>100</v>
      </c>
      <c r="T124" s="55">
        <f>I124</f>
        <v>100</v>
      </c>
      <c r="U124" s="55">
        <v>100</v>
      </c>
      <c r="V124" s="55">
        <f>(J124*G124)</f>
        <v>0</v>
      </c>
      <c r="W124" s="55">
        <f>(K124*G124)</f>
        <v>55300</v>
      </c>
      <c r="X124" s="55">
        <f>(M124*G124)</f>
        <v>0</v>
      </c>
      <c r="Y124" s="56">
        <f>(N124*G124)</f>
        <v>0</v>
      </c>
    </row>
    <row r="125" spans="2:25" x14ac:dyDescent="0.2">
      <c r="B125" s="5"/>
      <c r="C125" s="1" t="s">
        <v>29</v>
      </c>
      <c r="D125" s="1"/>
      <c r="E125" s="1" t="s">
        <v>38</v>
      </c>
      <c r="F125" s="1" t="s">
        <v>14</v>
      </c>
      <c r="G125" s="19">
        <v>611.60000000000014</v>
      </c>
      <c r="H125" s="52">
        <f>IF($U125-$S125=0,1,($T125-$S125)/($U125-$S125))</f>
        <v>1</v>
      </c>
      <c r="I125" s="62">
        <f t="shared" si="8"/>
        <v>100</v>
      </c>
      <c r="J125" s="63">
        <v>0</v>
      </c>
      <c r="K125" s="63">
        <v>100</v>
      </c>
      <c r="L125" s="64">
        <v>0</v>
      </c>
      <c r="M125" s="65">
        <v>0</v>
      </c>
      <c r="N125" s="65">
        <v>0</v>
      </c>
      <c r="O125" s="3" t="str">
        <f t="shared" si="10"/>
        <v>Not Coded</v>
      </c>
      <c r="P125" s="3" t="str">
        <f t="shared" si="11"/>
        <v>Not Coded</v>
      </c>
      <c r="Q125" s="35" t="str">
        <f t="shared" si="9"/>
        <v>Exclude</v>
      </c>
      <c r="R125" s="11"/>
      <c r="S125" s="54">
        <f>(J125+M125)*(J125+N125)/100+(K125+N125)*(K125+M125)/100</f>
        <v>100</v>
      </c>
      <c r="T125" s="55">
        <f>I125</f>
        <v>100</v>
      </c>
      <c r="U125" s="55">
        <v>100</v>
      </c>
      <c r="V125" s="55">
        <f>(J125*G125)</f>
        <v>0</v>
      </c>
      <c r="W125" s="55">
        <f>(K125*G125)</f>
        <v>61160.000000000015</v>
      </c>
      <c r="X125" s="55">
        <f>(M125*G125)</f>
        <v>0</v>
      </c>
      <c r="Y125" s="56">
        <f>(N125*G125)</f>
        <v>0</v>
      </c>
    </row>
    <row r="126" spans="2:25" x14ac:dyDescent="0.2">
      <c r="B126" s="5"/>
      <c r="C126" s="1" t="s">
        <v>29</v>
      </c>
      <c r="D126" s="1"/>
      <c r="E126" s="1" t="s">
        <v>39</v>
      </c>
      <c r="F126" s="1" t="s">
        <v>14</v>
      </c>
      <c r="G126" s="19">
        <v>703.80000000000018</v>
      </c>
      <c r="H126" s="52">
        <f>IF($U126-$S126=0,1,($T126-$S126)/($U126-$S126))</f>
        <v>0</v>
      </c>
      <c r="I126" s="62">
        <f t="shared" si="8"/>
        <v>92.18</v>
      </c>
      <c r="J126" s="63">
        <v>0</v>
      </c>
      <c r="K126" s="63">
        <v>92.18</v>
      </c>
      <c r="L126" s="64">
        <v>7.82</v>
      </c>
      <c r="M126" s="65">
        <v>0</v>
      </c>
      <c r="N126" s="65">
        <v>7.82</v>
      </c>
      <c r="O126" s="3" t="str">
        <f t="shared" si="10"/>
        <v>Not Coded</v>
      </c>
      <c r="P126" s="3" t="str">
        <f t="shared" si="11"/>
        <v>Coded</v>
      </c>
      <c r="Q126" s="35" t="str">
        <f t="shared" si="9"/>
        <v>Investigate</v>
      </c>
      <c r="R126" s="11"/>
      <c r="S126" s="54">
        <f>(J126+M126)*(J126+N126)/100+(K126+N126)*(K126+M126)/100</f>
        <v>92.18</v>
      </c>
      <c r="T126" s="55">
        <f>I126</f>
        <v>92.18</v>
      </c>
      <c r="U126" s="55">
        <v>100</v>
      </c>
      <c r="V126" s="55">
        <f>(J126*G126)</f>
        <v>0</v>
      </c>
      <c r="W126" s="55">
        <f>(K126*G126)</f>
        <v>64876.284000000021</v>
      </c>
      <c r="X126" s="55">
        <f>(M126*G126)</f>
        <v>0</v>
      </c>
      <c r="Y126" s="56">
        <f>(N126*G126)</f>
        <v>5503.7160000000013</v>
      </c>
    </row>
    <row r="127" spans="2:25" ht="13.5" thickBot="1" x14ac:dyDescent="0.25">
      <c r="B127" s="6"/>
      <c r="C127" s="7" t="s">
        <v>29</v>
      </c>
      <c r="D127" s="7"/>
      <c r="E127" s="7" t="s">
        <v>16</v>
      </c>
      <c r="F127" s="7" t="s">
        <v>14</v>
      </c>
      <c r="G127" s="20">
        <v>671</v>
      </c>
      <c r="H127" s="53">
        <f>IF($U127-$S127=0,1,($T127-$S127)/($U127-$S127))</f>
        <v>1</v>
      </c>
      <c r="I127" s="66">
        <f t="shared" si="8"/>
        <v>100</v>
      </c>
      <c r="J127" s="67">
        <v>7.78</v>
      </c>
      <c r="K127" s="67">
        <v>92.22</v>
      </c>
      <c r="L127" s="68">
        <v>0</v>
      </c>
      <c r="M127" s="69">
        <v>0</v>
      </c>
      <c r="N127" s="69">
        <v>0</v>
      </c>
      <c r="O127" s="8" t="str">
        <f t="shared" si="10"/>
        <v>Coded</v>
      </c>
      <c r="P127" s="8" t="str">
        <f t="shared" si="11"/>
        <v>Coded</v>
      </c>
      <c r="Q127" s="36" t="str">
        <f t="shared" si="9"/>
        <v>Include</v>
      </c>
      <c r="R127" s="11"/>
      <c r="S127" s="54">
        <f>(J127+M127)*(J127+N127)/100+(K127+N127)*(K127+M127)/100</f>
        <v>85.650567999999993</v>
      </c>
      <c r="T127" s="55">
        <f>I127</f>
        <v>100</v>
      </c>
      <c r="U127" s="55">
        <v>100</v>
      </c>
      <c r="V127" s="55">
        <f>(J127*G127)</f>
        <v>5220.38</v>
      </c>
      <c r="W127" s="55">
        <f>(K127*G127)</f>
        <v>61879.62</v>
      </c>
      <c r="X127" s="55">
        <f>(M127*G127)</f>
        <v>0</v>
      </c>
      <c r="Y127" s="56">
        <f>(N127*G127)</f>
        <v>0</v>
      </c>
    </row>
    <row r="128" spans="2:25" x14ac:dyDescent="0.2">
      <c r="B128" s="29"/>
      <c r="C128" s="30" t="s">
        <v>28</v>
      </c>
      <c r="D128" s="30"/>
      <c r="E128" s="30" t="s">
        <v>20</v>
      </c>
      <c r="F128" s="30" t="s">
        <v>14</v>
      </c>
      <c r="G128" s="31">
        <v>792.59999999999991</v>
      </c>
      <c r="H128" s="37">
        <f>IF($U128-$S128=0,1,($T128-$S128)/($U128-$S128))</f>
        <v>1</v>
      </c>
      <c r="I128" s="58">
        <f t="shared" si="8"/>
        <v>100</v>
      </c>
      <c r="J128" s="59">
        <v>10.14</v>
      </c>
      <c r="K128" s="59">
        <v>89.86</v>
      </c>
      <c r="L128" s="60">
        <v>0</v>
      </c>
      <c r="M128" s="61">
        <v>0</v>
      </c>
      <c r="N128" s="61">
        <v>0</v>
      </c>
      <c r="O128" s="33" t="str">
        <f t="shared" si="10"/>
        <v>Coded</v>
      </c>
      <c r="P128" s="33" t="str">
        <f t="shared" si="11"/>
        <v>Coded</v>
      </c>
      <c r="Q128" s="34" t="str">
        <f t="shared" si="9"/>
        <v>Include</v>
      </c>
      <c r="R128" s="11"/>
      <c r="S128" s="54">
        <f>(J128+M128)*(J128+N128)/100+(K128+N128)*(K128+M128)/100</f>
        <v>81.776391999999987</v>
      </c>
      <c r="T128" s="55">
        <f>I128</f>
        <v>100</v>
      </c>
      <c r="U128" s="55">
        <v>100</v>
      </c>
      <c r="V128" s="55">
        <f>(J128*G128)</f>
        <v>8036.9639999999999</v>
      </c>
      <c r="W128" s="55">
        <f>(K128*G128)</f>
        <v>71223.035999999993</v>
      </c>
      <c r="X128" s="55">
        <f>(M128*G128)</f>
        <v>0</v>
      </c>
      <c r="Y128" s="56">
        <f>(N128*G128)</f>
        <v>0</v>
      </c>
    </row>
    <row r="129" spans="2:25" x14ac:dyDescent="0.2">
      <c r="B129" s="5"/>
      <c r="C129" s="1" t="s">
        <v>28</v>
      </c>
      <c r="D129" s="1"/>
      <c r="E129" s="1" t="s">
        <v>3</v>
      </c>
      <c r="F129" s="1" t="s">
        <v>14</v>
      </c>
      <c r="G129" s="19">
        <v>553</v>
      </c>
      <c r="H129" s="52">
        <f>IF($U129-$S129=0,1,($T129-$S129)/($U129-$S129))</f>
        <v>1</v>
      </c>
      <c r="I129" s="62">
        <f t="shared" si="8"/>
        <v>100</v>
      </c>
      <c r="J129" s="63">
        <v>0</v>
      </c>
      <c r="K129" s="63">
        <v>100</v>
      </c>
      <c r="L129" s="64">
        <v>0</v>
      </c>
      <c r="M129" s="65">
        <v>0</v>
      </c>
      <c r="N129" s="65">
        <v>0</v>
      </c>
      <c r="O129" s="3" t="str">
        <f t="shared" si="10"/>
        <v>Not Coded</v>
      </c>
      <c r="P129" s="3" t="str">
        <f t="shared" si="11"/>
        <v>Not Coded</v>
      </c>
      <c r="Q129" s="35" t="str">
        <f t="shared" si="9"/>
        <v>Exclude</v>
      </c>
      <c r="R129" s="11"/>
      <c r="S129" s="54">
        <f>(J129+M129)*(J129+N129)/100+(K129+N129)*(K129+M129)/100</f>
        <v>100</v>
      </c>
      <c r="T129" s="55">
        <f>I129</f>
        <v>100</v>
      </c>
      <c r="U129" s="55">
        <v>100</v>
      </c>
      <c r="V129" s="55">
        <f>(J129*G129)</f>
        <v>0</v>
      </c>
      <c r="W129" s="55">
        <f>(K129*G129)</f>
        <v>55300</v>
      </c>
      <c r="X129" s="55">
        <f>(M129*G129)</f>
        <v>0</v>
      </c>
      <c r="Y129" s="56">
        <f>(N129*G129)</f>
        <v>0</v>
      </c>
    </row>
    <row r="130" spans="2:25" x14ac:dyDescent="0.2">
      <c r="B130" s="5"/>
      <c r="C130" s="1" t="s">
        <v>28</v>
      </c>
      <c r="D130" s="1"/>
      <c r="E130" s="1" t="s">
        <v>38</v>
      </c>
      <c r="F130" s="1" t="s">
        <v>14</v>
      </c>
      <c r="G130" s="19">
        <v>611.60000000000014</v>
      </c>
      <c r="H130" s="52">
        <f>IF($U130-$S130=0,1,($T130-$S130)/($U130-$S130))</f>
        <v>1</v>
      </c>
      <c r="I130" s="62">
        <f t="shared" si="8"/>
        <v>100</v>
      </c>
      <c r="J130" s="63">
        <v>12.25</v>
      </c>
      <c r="K130" s="63">
        <v>87.75</v>
      </c>
      <c r="L130" s="64">
        <v>0</v>
      </c>
      <c r="M130" s="65">
        <v>0</v>
      </c>
      <c r="N130" s="65">
        <v>0</v>
      </c>
      <c r="O130" s="3" t="str">
        <f t="shared" si="10"/>
        <v>Coded</v>
      </c>
      <c r="P130" s="3" t="str">
        <f t="shared" si="11"/>
        <v>Coded</v>
      </c>
      <c r="Q130" s="35" t="str">
        <f t="shared" si="9"/>
        <v>Include</v>
      </c>
      <c r="R130" s="11"/>
      <c r="S130" s="54">
        <f>(J130+M130)*(J130+N130)/100+(K130+N130)*(K130+M130)/100</f>
        <v>78.501249999999999</v>
      </c>
      <c r="T130" s="55">
        <f>I130</f>
        <v>100</v>
      </c>
      <c r="U130" s="55">
        <v>100</v>
      </c>
      <c r="V130" s="55">
        <f>(J130*G130)</f>
        <v>7492.1000000000013</v>
      </c>
      <c r="W130" s="55">
        <f>(K130*G130)</f>
        <v>53667.900000000009</v>
      </c>
      <c r="X130" s="55">
        <f>(M130*G130)</f>
        <v>0</v>
      </c>
      <c r="Y130" s="56">
        <f>(N130*G130)</f>
        <v>0</v>
      </c>
    </row>
    <row r="131" spans="2:25" x14ac:dyDescent="0.2">
      <c r="B131" s="5"/>
      <c r="C131" s="1" t="s">
        <v>28</v>
      </c>
      <c r="D131" s="1"/>
      <c r="E131" s="1" t="s">
        <v>39</v>
      </c>
      <c r="F131" s="1" t="s">
        <v>14</v>
      </c>
      <c r="G131" s="19">
        <v>703.80000000000018</v>
      </c>
      <c r="H131" s="52">
        <f>IF($U131-$S131=0,1,($T131-$S131)/($U131-$S131))</f>
        <v>1</v>
      </c>
      <c r="I131" s="62">
        <f t="shared" si="8"/>
        <v>100</v>
      </c>
      <c r="J131" s="63">
        <v>13.47</v>
      </c>
      <c r="K131" s="63">
        <v>86.53</v>
      </c>
      <c r="L131" s="64">
        <v>0</v>
      </c>
      <c r="M131" s="65">
        <v>0</v>
      </c>
      <c r="N131" s="65">
        <v>0</v>
      </c>
      <c r="O131" s="3" t="str">
        <f t="shared" si="10"/>
        <v>Coded</v>
      </c>
      <c r="P131" s="3" t="str">
        <f t="shared" si="11"/>
        <v>Coded</v>
      </c>
      <c r="Q131" s="35" t="str">
        <f t="shared" ref="Q131:Q147" si="12">IF(O131&lt;&gt;P131,"Investigate",IF(AND(O131="Coded",P131="Coded"),"Include","Exclude"))</f>
        <v>Include</v>
      </c>
      <c r="R131" s="11"/>
      <c r="S131" s="54">
        <f>(J131+M131)*(J131+N131)/100+(K131+N131)*(K131+M131)/100</f>
        <v>76.688817999999998</v>
      </c>
      <c r="T131" s="55">
        <f>I131</f>
        <v>100</v>
      </c>
      <c r="U131" s="55">
        <v>100</v>
      </c>
      <c r="V131" s="55">
        <f>(J131*G131)</f>
        <v>9480.1860000000033</v>
      </c>
      <c r="W131" s="55">
        <f>(K131*G131)</f>
        <v>60899.814000000013</v>
      </c>
      <c r="X131" s="55">
        <f>(M131*G131)</f>
        <v>0</v>
      </c>
      <c r="Y131" s="56">
        <f>(N131*G131)</f>
        <v>0</v>
      </c>
    </row>
    <row r="132" spans="2:25" ht="13.5" thickBot="1" x14ac:dyDescent="0.25">
      <c r="B132" s="6"/>
      <c r="C132" s="7" t="s">
        <v>28</v>
      </c>
      <c r="D132" s="7"/>
      <c r="E132" s="7" t="s">
        <v>16</v>
      </c>
      <c r="F132" s="7" t="s">
        <v>14</v>
      </c>
      <c r="G132" s="20">
        <v>671</v>
      </c>
      <c r="H132" s="53">
        <f>IF($U132-$S132=0,1,($T132-$S132)/($U132-$S132))</f>
        <v>1</v>
      </c>
      <c r="I132" s="66">
        <f t="shared" ref="I132:I147" si="13">SUM(J132+K132)</f>
        <v>100</v>
      </c>
      <c r="J132" s="67">
        <v>0</v>
      </c>
      <c r="K132" s="67">
        <v>100</v>
      </c>
      <c r="L132" s="68">
        <v>0</v>
      </c>
      <c r="M132" s="69">
        <v>0</v>
      </c>
      <c r="N132" s="69">
        <v>0</v>
      </c>
      <c r="O132" s="8" t="str">
        <f t="shared" si="10"/>
        <v>Not Coded</v>
      </c>
      <c r="P132" s="8" t="str">
        <f t="shared" si="11"/>
        <v>Not Coded</v>
      </c>
      <c r="Q132" s="36" t="str">
        <f t="shared" si="12"/>
        <v>Exclude</v>
      </c>
      <c r="R132" s="11"/>
      <c r="S132" s="54">
        <f>(J132+M132)*(J132+N132)/100+(K132+N132)*(K132+M132)/100</f>
        <v>100</v>
      </c>
      <c r="T132" s="55">
        <f>I132</f>
        <v>100</v>
      </c>
      <c r="U132" s="55">
        <v>100</v>
      </c>
      <c r="V132" s="55">
        <f>(J132*G132)</f>
        <v>0</v>
      </c>
      <c r="W132" s="55">
        <f>(K132*G132)</f>
        <v>67100</v>
      </c>
      <c r="X132" s="55">
        <f>(M132*G132)</f>
        <v>0</v>
      </c>
      <c r="Y132" s="56">
        <f>(N132*G132)</f>
        <v>0</v>
      </c>
    </row>
    <row r="133" spans="2:25" x14ac:dyDescent="0.2">
      <c r="B133" s="29"/>
      <c r="C133" s="30" t="s">
        <v>30</v>
      </c>
      <c r="D133" s="30"/>
      <c r="E133" s="30" t="s">
        <v>20</v>
      </c>
      <c r="F133" s="30" t="s">
        <v>14</v>
      </c>
      <c r="G133" s="31">
        <v>792.59999999999991</v>
      </c>
      <c r="H133" s="37">
        <f>IF($U133-$S133=0,1,($T133-$S133)/($U133-$S133))</f>
        <v>1</v>
      </c>
      <c r="I133" s="58">
        <f t="shared" si="13"/>
        <v>100</v>
      </c>
      <c r="J133" s="59">
        <v>0</v>
      </c>
      <c r="K133" s="59">
        <v>100</v>
      </c>
      <c r="L133" s="60">
        <v>0</v>
      </c>
      <c r="M133" s="61">
        <v>0</v>
      </c>
      <c r="N133" s="61">
        <v>0</v>
      </c>
      <c r="O133" s="33" t="str">
        <f t="shared" si="10"/>
        <v>Not Coded</v>
      </c>
      <c r="P133" s="33" t="str">
        <f t="shared" si="11"/>
        <v>Not Coded</v>
      </c>
      <c r="Q133" s="34" t="str">
        <f t="shared" si="12"/>
        <v>Exclude</v>
      </c>
      <c r="R133" s="11"/>
      <c r="S133" s="54">
        <f>(J133+M133)*(J133+N133)/100+(K133+N133)*(K133+M133)/100</f>
        <v>100</v>
      </c>
      <c r="T133" s="55">
        <f>I133</f>
        <v>100</v>
      </c>
      <c r="U133" s="55">
        <v>100</v>
      </c>
      <c r="V133" s="55">
        <f>(J133*G133)</f>
        <v>0</v>
      </c>
      <c r="W133" s="55">
        <f>(K133*G133)</f>
        <v>79259.999999999985</v>
      </c>
      <c r="X133" s="55">
        <f>(M133*G133)</f>
        <v>0</v>
      </c>
      <c r="Y133" s="56">
        <f>(N133*G133)</f>
        <v>0</v>
      </c>
    </row>
    <row r="134" spans="2:25" x14ac:dyDescent="0.2">
      <c r="B134" s="5"/>
      <c r="C134" s="1" t="s">
        <v>30</v>
      </c>
      <c r="D134" s="1"/>
      <c r="E134" s="1" t="s">
        <v>3</v>
      </c>
      <c r="F134" s="1" t="s">
        <v>14</v>
      </c>
      <c r="G134" s="19">
        <v>553</v>
      </c>
      <c r="H134" s="52">
        <f>IF($U134-$S134=0,1,($T134-$S134)/($U134-$S134))</f>
        <v>1</v>
      </c>
      <c r="I134" s="62">
        <f t="shared" si="13"/>
        <v>100</v>
      </c>
      <c r="J134" s="63">
        <v>0</v>
      </c>
      <c r="K134" s="63">
        <v>100</v>
      </c>
      <c r="L134" s="64">
        <v>0</v>
      </c>
      <c r="M134" s="65">
        <v>0</v>
      </c>
      <c r="N134" s="65">
        <v>0</v>
      </c>
      <c r="O134" s="3" t="str">
        <f t="shared" si="10"/>
        <v>Not Coded</v>
      </c>
      <c r="P134" s="3" t="str">
        <f t="shared" si="11"/>
        <v>Not Coded</v>
      </c>
      <c r="Q134" s="35" t="str">
        <f t="shared" si="12"/>
        <v>Exclude</v>
      </c>
      <c r="R134" s="11"/>
      <c r="S134" s="54">
        <f>(J134+M134)*(J134+N134)/100+(K134+N134)*(K134+M134)/100</f>
        <v>100</v>
      </c>
      <c r="T134" s="55">
        <f>I134</f>
        <v>100</v>
      </c>
      <c r="U134" s="55">
        <v>100</v>
      </c>
      <c r="V134" s="55">
        <f>(J134*G134)</f>
        <v>0</v>
      </c>
      <c r="W134" s="55">
        <f>(K134*G134)</f>
        <v>55300</v>
      </c>
      <c r="X134" s="55">
        <f>(M134*G134)</f>
        <v>0</v>
      </c>
      <c r="Y134" s="56">
        <f>(N134*G134)</f>
        <v>0</v>
      </c>
    </row>
    <row r="135" spans="2:25" x14ac:dyDescent="0.2">
      <c r="B135" s="5"/>
      <c r="C135" s="1" t="s">
        <v>30</v>
      </c>
      <c r="D135" s="1"/>
      <c r="E135" s="1" t="s">
        <v>38</v>
      </c>
      <c r="F135" s="1" t="s">
        <v>14</v>
      </c>
      <c r="G135" s="19">
        <v>611.60000000000014</v>
      </c>
      <c r="H135" s="52">
        <f>IF($U135-$S135=0,1,($T135-$S135)/($U135-$S135))</f>
        <v>1</v>
      </c>
      <c r="I135" s="62">
        <f t="shared" si="13"/>
        <v>100</v>
      </c>
      <c r="J135" s="63">
        <v>0</v>
      </c>
      <c r="K135" s="63">
        <v>100</v>
      </c>
      <c r="L135" s="64">
        <v>0</v>
      </c>
      <c r="M135" s="65">
        <v>0</v>
      </c>
      <c r="N135" s="65">
        <v>0</v>
      </c>
      <c r="O135" s="3" t="str">
        <f t="shared" si="10"/>
        <v>Not Coded</v>
      </c>
      <c r="P135" s="3" t="str">
        <f t="shared" si="11"/>
        <v>Not Coded</v>
      </c>
      <c r="Q135" s="35" t="str">
        <f t="shared" si="12"/>
        <v>Exclude</v>
      </c>
      <c r="R135" s="11"/>
      <c r="S135" s="54">
        <f>(J135+M135)*(J135+N135)/100+(K135+N135)*(K135+M135)/100</f>
        <v>100</v>
      </c>
      <c r="T135" s="55">
        <f>I135</f>
        <v>100</v>
      </c>
      <c r="U135" s="55">
        <v>100</v>
      </c>
      <c r="V135" s="55">
        <f>(J135*G135)</f>
        <v>0</v>
      </c>
      <c r="W135" s="55">
        <f>(K135*G135)</f>
        <v>61160.000000000015</v>
      </c>
      <c r="X135" s="55">
        <f>(M135*G135)</f>
        <v>0</v>
      </c>
      <c r="Y135" s="56">
        <f>(N135*G135)</f>
        <v>0</v>
      </c>
    </row>
    <row r="136" spans="2:25" x14ac:dyDescent="0.2">
      <c r="B136" s="5"/>
      <c r="C136" s="1" t="s">
        <v>30</v>
      </c>
      <c r="D136" s="1"/>
      <c r="E136" s="1" t="s">
        <v>39</v>
      </c>
      <c r="F136" s="1" t="s">
        <v>14</v>
      </c>
      <c r="G136" s="19">
        <v>703.80000000000018</v>
      </c>
      <c r="H136" s="52">
        <f>IF($U136-$S136=0,1,($T136-$S136)/($U136-$S136))</f>
        <v>1</v>
      </c>
      <c r="I136" s="62">
        <f t="shared" si="13"/>
        <v>100</v>
      </c>
      <c r="J136" s="63">
        <v>0</v>
      </c>
      <c r="K136" s="63">
        <v>100</v>
      </c>
      <c r="L136" s="64">
        <v>0</v>
      </c>
      <c r="M136" s="65">
        <v>0</v>
      </c>
      <c r="N136" s="65">
        <v>0</v>
      </c>
      <c r="O136" s="3" t="str">
        <f t="shared" si="10"/>
        <v>Not Coded</v>
      </c>
      <c r="P136" s="3" t="str">
        <f t="shared" si="11"/>
        <v>Not Coded</v>
      </c>
      <c r="Q136" s="35" t="str">
        <f t="shared" si="12"/>
        <v>Exclude</v>
      </c>
      <c r="R136" s="11"/>
      <c r="S136" s="54">
        <f>(J136+M136)*(J136+N136)/100+(K136+N136)*(K136+M136)/100</f>
        <v>100</v>
      </c>
      <c r="T136" s="55">
        <f>I136</f>
        <v>100</v>
      </c>
      <c r="U136" s="55">
        <v>100</v>
      </c>
      <c r="V136" s="55">
        <f>(J136*G136)</f>
        <v>0</v>
      </c>
      <c r="W136" s="55">
        <f>(K136*G136)</f>
        <v>70380.000000000015</v>
      </c>
      <c r="X136" s="55">
        <f>(M136*G136)</f>
        <v>0</v>
      </c>
      <c r="Y136" s="56">
        <f>(N136*G136)</f>
        <v>0</v>
      </c>
    </row>
    <row r="137" spans="2:25" ht="13.5" thickBot="1" x14ac:dyDescent="0.25">
      <c r="B137" s="6"/>
      <c r="C137" s="7" t="s">
        <v>30</v>
      </c>
      <c r="D137" s="7"/>
      <c r="E137" s="7" t="s">
        <v>16</v>
      </c>
      <c r="F137" s="7" t="s">
        <v>14</v>
      </c>
      <c r="G137" s="20">
        <v>671</v>
      </c>
      <c r="H137" s="53">
        <f>IF($U137-$S137=0,1,($T137-$S137)/($U137-$S137))</f>
        <v>1</v>
      </c>
      <c r="I137" s="66">
        <f t="shared" si="13"/>
        <v>100</v>
      </c>
      <c r="J137" s="67">
        <v>0</v>
      </c>
      <c r="K137" s="67">
        <v>100</v>
      </c>
      <c r="L137" s="68">
        <v>0</v>
      </c>
      <c r="M137" s="69">
        <v>0</v>
      </c>
      <c r="N137" s="69">
        <v>0</v>
      </c>
      <c r="O137" s="8" t="str">
        <f t="shared" si="10"/>
        <v>Not Coded</v>
      </c>
      <c r="P137" s="8" t="str">
        <f t="shared" si="11"/>
        <v>Not Coded</v>
      </c>
      <c r="Q137" s="36" t="str">
        <f t="shared" si="12"/>
        <v>Exclude</v>
      </c>
      <c r="R137" s="11"/>
      <c r="S137" s="54">
        <f>(J137+M137)*(J137+N137)/100+(K137+N137)*(K137+M137)/100</f>
        <v>100</v>
      </c>
      <c r="T137" s="55">
        <f>I137</f>
        <v>100</v>
      </c>
      <c r="U137" s="55">
        <v>100</v>
      </c>
      <c r="V137" s="55">
        <f>(J137*G137)</f>
        <v>0</v>
      </c>
      <c r="W137" s="55">
        <f>(K137*G137)</f>
        <v>67100</v>
      </c>
      <c r="X137" s="55">
        <f>(M137*G137)</f>
        <v>0</v>
      </c>
      <c r="Y137" s="56">
        <f>(N137*G137)</f>
        <v>0</v>
      </c>
    </row>
    <row r="138" spans="2:25" x14ac:dyDescent="0.2">
      <c r="B138" s="29"/>
      <c r="C138" s="30" t="s">
        <v>33</v>
      </c>
      <c r="D138" s="30"/>
      <c r="E138" s="30" t="s">
        <v>20</v>
      </c>
      <c r="F138" s="30" t="s">
        <v>14</v>
      </c>
      <c r="G138" s="31">
        <v>792.59999999999991</v>
      </c>
      <c r="H138" s="37">
        <f>IF($U138-$S138=0,1,($T138-$S138)/($U138-$S138))</f>
        <v>1</v>
      </c>
      <c r="I138" s="58">
        <f t="shared" si="13"/>
        <v>100</v>
      </c>
      <c r="J138" s="59">
        <v>0</v>
      </c>
      <c r="K138" s="59">
        <v>100</v>
      </c>
      <c r="L138" s="60">
        <v>0</v>
      </c>
      <c r="M138" s="61">
        <v>0</v>
      </c>
      <c r="N138" s="61">
        <v>0</v>
      </c>
      <c r="O138" s="33" t="str">
        <f t="shared" si="10"/>
        <v>Not Coded</v>
      </c>
      <c r="P138" s="33" t="str">
        <f t="shared" si="11"/>
        <v>Not Coded</v>
      </c>
      <c r="Q138" s="34" t="str">
        <f t="shared" si="12"/>
        <v>Exclude</v>
      </c>
      <c r="R138" s="11"/>
      <c r="S138" s="54">
        <f>(J138+M138)*(J138+N138)/100+(K138+N138)*(K138+M138)/100</f>
        <v>100</v>
      </c>
      <c r="T138" s="55">
        <f>I138</f>
        <v>100</v>
      </c>
      <c r="U138" s="55">
        <v>100</v>
      </c>
      <c r="V138" s="55">
        <f>(J138*G138)</f>
        <v>0</v>
      </c>
      <c r="W138" s="55">
        <f>(K138*G138)</f>
        <v>79259.999999999985</v>
      </c>
      <c r="X138" s="55">
        <f>(M138*G138)</f>
        <v>0</v>
      </c>
      <c r="Y138" s="56">
        <f>(N138*G138)</f>
        <v>0</v>
      </c>
    </row>
    <row r="139" spans="2:25" x14ac:dyDescent="0.2">
      <c r="B139" s="5"/>
      <c r="C139" s="1" t="s">
        <v>33</v>
      </c>
      <c r="D139" s="1"/>
      <c r="E139" s="1" t="s">
        <v>3</v>
      </c>
      <c r="F139" s="1" t="s">
        <v>14</v>
      </c>
      <c r="G139" s="19">
        <v>553</v>
      </c>
      <c r="H139" s="52">
        <f>IF($U139-$S139=0,1,($T139-$S139)/($U139-$S139))</f>
        <v>0</v>
      </c>
      <c r="I139" s="62">
        <f t="shared" si="13"/>
        <v>97.55</v>
      </c>
      <c r="J139" s="63">
        <v>0</v>
      </c>
      <c r="K139" s="63">
        <v>97.55</v>
      </c>
      <c r="L139" s="64">
        <v>2.4500000000000002</v>
      </c>
      <c r="M139" s="65">
        <v>2.4500000000000002</v>
      </c>
      <c r="N139" s="65">
        <v>0</v>
      </c>
      <c r="O139" s="3" t="str">
        <f t="shared" si="10"/>
        <v>Coded</v>
      </c>
      <c r="P139" s="3" t="str">
        <f t="shared" si="11"/>
        <v>Not Coded</v>
      </c>
      <c r="Q139" s="35" t="str">
        <f t="shared" si="12"/>
        <v>Investigate</v>
      </c>
      <c r="R139" s="11"/>
      <c r="S139" s="54">
        <f>(J139+M139)*(J139+N139)/100+(K139+N139)*(K139+M139)/100</f>
        <v>97.55</v>
      </c>
      <c r="T139" s="55">
        <f>I139</f>
        <v>97.55</v>
      </c>
      <c r="U139" s="55">
        <v>100</v>
      </c>
      <c r="V139" s="55">
        <f>(J139*G139)</f>
        <v>0</v>
      </c>
      <c r="W139" s="55">
        <f>(K139*G139)</f>
        <v>53945.15</v>
      </c>
      <c r="X139" s="55">
        <f>(M139*G139)</f>
        <v>1354.8500000000001</v>
      </c>
      <c r="Y139" s="56">
        <f>(N139*G139)</f>
        <v>0</v>
      </c>
    </row>
    <row r="140" spans="2:25" x14ac:dyDescent="0.2">
      <c r="B140" s="5"/>
      <c r="C140" s="1" t="s">
        <v>33</v>
      </c>
      <c r="D140" s="1"/>
      <c r="E140" s="1" t="s">
        <v>38</v>
      </c>
      <c r="F140" s="1" t="s">
        <v>14</v>
      </c>
      <c r="G140" s="19">
        <v>611.60000000000014</v>
      </c>
      <c r="H140" s="52">
        <f>IF($U140-$S140=0,1,($T140-$S140)/($U140-$S140))</f>
        <v>1</v>
      </c>
      <c r="I140" s="62">
        <f t="shared" si="13"/>
        <v>100</v>
      </c>
      <c r="J140" s="63">
        <v>0</v>
      </c>
      <c r="K140" s="63">
        <v>100</v>
      </c>
      <c r="L140" s="64">
        <v>0</v>
      </c>
      <c r="M140" s="65">
        <v>0</v>
      </c>
      <c r="N140" s="65">
        <v>0</v>
      </c>
      <c r="O140" s="3" t="str">
        <f t="shared" si="10"/>
        <v>Not Coded</v>
      </c>
      <c r="P140" s="3" t="str">
        <f t="shared" si="11"/>
        <v>Not Coded</v>
      </c>
      <c r="Q140" s="35" t="str">
        <f t="shared" si="12"/>
        <v>Exclude</v>
      </c>
      <c r="R140" s="11"/>
      <c r="S140" s="54">
        <f>(J140+M140)*(J140+N140)/100+(K140+N140)*(K140+M140)/100</f>
        <v>100</v>
      </c>
      <c r="T140" s="55">
        <f>I140</f>
        <v>100</v>
      </c>
      <c r="U140" s="55">
        <v>100</v>
      </c>
      <c r="V140" s="55">
        <f>(J140*G140)</f>
        <v>0</v>
      </c>
      <c r="W140" s="55">
        <f>(K140*G140)</f>
        <v>61160.000000000015</v>
      </c>
      <c r="X140" s="55">
        <f>(M140*G140)</f>
        <v>0</v>
      </c>
      <c r="Y140" s="56">
        <f>(N140*G140)</f>
        <v>0</v>
      </c>
    </row>
    <row r="141" spans="2:25" x14ac:dyDescent="0.2">
      <c r="B141" s="5"/>
      <c r="C141" s="1" t="s">
        <v>33</v>
      </c>
      <c r="D141" s="1"/>
      <c r="E141" s="1" t="s">
        <v>39</v>
      </c>
      <c r="F141" s="1" t="s">
        <v>14</v>
      </c>
      <c r="G141" s="19">
        <v>703.80000000000018</v>
      </c>
      <c r="H141" s="52">
        <f>IF($U141-$S141=0,1,($T141-$S141)/($U141-$S141))</f>
        <v>1</v>
      </c>
      <c r="I141" s="62">
        <f t="shared" si="13"/>
        <v>100</v>
      </c>
      <c r="J141" s="63">
        <v>7.82</v>
      </c>
      <c r="K141" s="63">
        <v>92.18</v>
      </c>
      <c r="L141" s="64">
        <v>0</v>
      </c>
      <c r="M141" s="65">
        <v>0</v>
      </c>
      <c r="N141" s="65">
        <v>0</v>
      </c>
      <c r="O141" s="3" t="str">
        <f t="shared" si="10"/>
        <v>Coded</v>
      </c>
      <c r="P141" s="3" t="str">
        <f t="shared" si="11"/>
        <v>Coded</v>
      </c>
      <c r="Q141" s="35" t="str">
        <f t="shared" si="12"/>
        <v>Include</v>
      </c>
      <c r="R141" s="11"/>
      <c r="S141" s="54">
        <f>(J141+M141)*(J141+N141)/100+(K141+N141)*(K141+M141)/100</f>
        <v>85.583048000000005</v>
      </c>
      <c r="T141" s="55">
        <f>I141</f>
        <v>100</v>
      </c>
      <c r="U141" s="55">
        <v>100</v>
      </c>
      <c r="V141" s="55">
        <f>(J141*G141)</f>
        <v>5503.7160000000013</v>
      </c>
      <c r="W141" s="55">
        <f>(K141*G141)</f>
        <v>64876.284000000021</v>
      </c>
      <c r="X141" s="55">
        <f>(M141*G141)</f>
        <v>0</v>
      </c>
      <c r="Y141" s="56">
        <f>(N141*G141)</f>
        <v>0</v>
      </c>
    </row>
    <row r="142" spans="2:25" ht="13.5" thickBot="1" x14ac:dyDescent="0.25">
      <c r="B142" s="6"/>
      <c r="C142" s="7" t="s">
        <v>33</v>
      </c>
      <c r="D142" s="7"/>
      <c r="E142" s="7" t="s">
        <v>16</v>
      </c>
      <c r="F142" s="7" t="s">
        <v>14</v>
      </c>
      <c r="G142" s="20">
        <v>671</v>
      </c>
      <c r="H142" s="53">
        <f>IF($U142-$S142=0,1,($T142-$S142)/($U142-$S142))</f>
        <v>1</v>
      </c>
      <c r="I142" s="66">
        <f t="shared" si="13"/>
        <v>100</v>
      </c>
      <c r="J142" s="67">
        <v>7.78</v>
      </c>
      <c r="K142" s="67">
        <v>92.22</v>
      </c>
      <c r="L142" s="68">
        <v>0</v>
      </c>
      <c r="M142" s="69">
        <v>0</v>
      </c>
      <c r="N142" s="69">
        <v>0</v>
      </c>
      <c r="O142" s="8" t="str">
        <f t="shared" si="10"/>
        <v>Coded</v>
      </c>
      <c r="P142" s="8" t="str">
        <f t="shared" si="11"/>
        <v>Coded</v>
      </c>
      <c r="Q142" s="36" t="str">
        <f t="shared" si="12"/>
        <v>Include</v>
      </c>
      <c r="R142" s="11"/>
      <c r="S142" s="54">
        <f>(J142+M142)*(J142+N142)/100+(K142+N142)*(K142+M142)/100</f>
        <v>85.650567999999993</v>
      </c>
      <c r="T142" s="55">
        <f>I142</f>
        <v>100</v>
      </c>
      <c r="U142" s="55">
        <v>100</v>
      </c>
      <c r="V142" s="55">
        <f>(J142*G142)</f>
        <v>5220.38</v>
      </c>
      <c r="W142" s="55">
        <f>(K142*G142)</f>
        <v>61879.62</v>
      </c>
      <c r="X142" s="55">
        <f>(M142*G142)</f>
        <v>0</v>
      </c>
      <c r="Y142" s="56">
        <f>(N142*G142)</f>
        <v>0</v>
      </c>
    </row>
    <row r="143" spans="2:25" x14ac:dyDescent="0.2">
      <c r="B143" s="4"/>
      <c r="C143" s="2" t="s">
        <v>2</v>
      </c>
      <c r="D143" s="2"/>
      <c r="E143" s="2" t="s">
        <v>20</v>
      </c>
      <c r="F143" s="2" t="s">
        <v>14</v>
      </c>
      <c r="G143" s="18">
        <v>792.59999999999991</v>
      </c>
      <c r="H143" s="52">
        <f>IF($U143-$S143=0,1,($T143-$S143)/($U143-$S143))</f>
        <v>1</v>
      </c>
      <c r="I143" s="70">
        <f t="shared" si="13"/>
        <v>100</v>
      </c>
      <c r="J143" s="71">
        <v>0</v>
      </c>
      <c r="K143" s="71">
        <v>100</v>
      </c>
      <c r="L143" s="72">
        <v>0</v>
      </c>
      <c r="M143" s="73">
        <v>0</v>
      </c>
      <c r="N143" s="73">
        <v>0</v>
      </c>
      <c r="O143" s="3" t="str">
        <f t="shared" si="10"/>
        <v>Not Coded</v>
      </c>
      <c r="P143" s="3" t="str">
        <f t="shared" si="11"/>
        <v>Not Coded</v>
      </c>
      <c r="Q143" s="14" t="str">
        <f t="shared" si="12"/>
        <v>Exclude</v>
      </c>
      <c r="R143" s="11"/>
      <c r="S143" s="54">
        <f>(J143+M143)*(J143+N143)/100+(K143+N143)*(K143+M143)/100</f>
        <v>100</v>
      </c>
      <c r="T143" s="55">
        <f>I143</f>
        <v>100</v>
      </c>
      <c r="U143" s="55">
        <v>100</v>
      </c>
      <c r="V143" s="55">
        <f>(J143*G143)</f>
        <v>0</v>
      </c>
      <c r="W143" s="55">
        <f>(K143*G143)</f>
        <v>79259.999999999985</v>
      </c>
      <c r="X143" s="55">
        <f>(M143*G143)</f>
        <v>0</v>
      </c>
      <c r="Y143" s="56">
        <f>(N143*G143)</f>
        <v>0</v>
      </c>
    </row>
    <row r="144" spans="2:25" x14ac:dyDescent="0.2">
      <c r="B144" s="5"/>
      <c r="C144" s="1" t="s">
        <v>2</v>
      </c>
      <c r="D144" s="1"/>
      <c r="E144" s="1" t="s">
        <v>3</v>
      </c>
      <c r="F144" s="1" t="s">
        <v>14</v>
      </c>
      <c r="G144" s="19">
        <v>553</v>
      </c>
      <c r="H144" s="52">
        <f>IF($U144-$S144=0,1,($T144-$S144)/($U144-$S144))</f>
        <v>1</v>
      </c>
      <c r="I144" s="62">
        <f t="shared" si="13"/>
        <v>100</v>
      </c>
      <c r="J144" s="63">
        <v>0</v>
      </c>
      <c r="K144" s="63">
        <v>100</v>
      </c>
      <c r="L144" s="64">
        <v>0</v>
      </c>
      <c r="M144" s="65">
        <v>0</v>
      </c>
      <c r="N144" s="65">
        <v>0</v>
      </c>
      <c r="O144" s="3" t="str">
        <f t="shared" si="10"/>
        <v>Not Coded</v>
      </c>
      <c r="P144" s="3" t="str">
        <f t="shared" si="11"/>
        <v>Not Coded</v>
      </c>
      <c r="Q144" s="14" t="str">
        <f t="shared" si="12"/>
        <v>Exclude</v>
      </c>
      <c r="R144" s="11"/>
      <c r="S144" s="54">
        <f>(J144+M144)*(J144+N144)/100+(K144+N144)*(K144+M144)/100</f>
        <v>100</v>
      </c>
      <c r="T144" s="55">
        <f>I144</f>
        <v>100</v>
      </c>
      <c r="U144" s="55">
        <v>100</v>
      </c>
      <c r="V144" s="55">
        <f>(J144*G144)</f>
        <v>0</v>
      </c>
      <c r="W144" s="55">
        <f>(K144*G144)</f>
        <v>55300</v>
      </c>
      <c r="X144" s="55">
        <f>(M144*G144)</f>
        <v>0</v>
      </c>
      <c r="Y144" s="56">
        <f>(N144*G144)</f>
        <v>0</v>
      </c>
    </row>
    <row r="145" spans="2:25" x14ac:dyDescent="0.2">
      <c r="B145" s="5"/>
      <c r="C145" s="1" t="s">
        <v>2</v>
      </c>
      <c r="D145" s="1"/>
      <c r="E145" s="1" t="s">
        <v>38</v>
      </c>
      <c r="F145" s="1" t="s">
        <v>14</v>
      </c>
      <c r="G145" s="19">
        <v>611.60000000000014</v>
      </c>
      <c r="H145" s="52">
        <f>IF($U145-$S145=0,1,($T145-$S145)/($U145-$S145))</f>
        <v>1</v>
      </c>
      <c r="I145" s="62">
        <f t="shared" si="13"/>
        <v>100</v>
      </c>
      <c r="J145" s="63">
        <v>0</v>
      </c>
      <c r="K145" s="63">
        <v>100</v>
      </c>
      <c r="L145" s="64">
        <v>0</v>
      </c>
      <c r="M145" s="65">
        <v>0</v>
      </c>
      <c r="N145" s="65">
        <v>0</v>
      </c>
      <c r="O145" s="3" t="str">
        <f t="shared" si="10"/>
        <v>Not Coded</v>
      </c>
      <c r="P145" s="3" t="str">
        <f t="shared" si="11"/>
        <v>Not Coded</v>
      </c>
      <c r="Q145" s="14" t="str">
        <f t="shared" si="12"/>
        <v>Exclude</v>
      </c>
      <c r="R145" s="11"/>
      <c r="S145" s="54">
        <f>(J145+M145)*(J145+N145)/100+(K145+N145)*(K145+M145)/100</f>
        <v>100</v>
      </c>
      <c r="T145" s="55">
        <f>I145</f>
        <v>100</v>
      </c>
      <c r="U145" s="55">
        <v>100</v>
      </c>
      <c r="V145" s="55">
        <f>(J145*G145)</f>
        <v>0</v>
      </c>
      <c r="W145" s="55">
        <f>(K145*G145)</f>
        <v>61160.000000000015</v>
      </c>
      <c r="X145" s="55">
        <f>(M145*G145)</f>
        <v>0</v>
      </c>
      <c r="Y145" s="56">
        <f>(N145*G145)</f>
        <v>0</v>
      </c>
    </row>
    <row r="146" spans="2:25" x14ac:dyDescent="0.2">
      <c r="B146" s="5"/>
      <c r="C146" s="1" t="s">
        <v>2</v>
      </c>
      <c r="D146" s="1"/>
      <c r="E146" s="1" t="s">
        <v>39</v>
      </c>
      <c r="F146" s="1" t="s">
        <v>14</v>
      </c>
      <c r="G146" s="19">
        <v>703.80000000000018</v>
      </c>
      <c r="H146" s="52">
        <f>IF($U146-$S146=0,1,($T146-$S146)/($U146-$S146))</f>
        <v>1</v>
      </c>
      <c r="I146" s="62">
        <f t="shared" si="13"/>
        <v>100</v>
      </c>
      <c r="J146" s="63">
        <v>0</v>
      </c>
      <c r="K146" s="63">
        <v>100</v>
      </c>
      <c r="L146" s="64">
        <v>0</v>
      </c>
      <c r="M146" s="65">
        <v>0</v>
      </c>
      <c r="N146" s="65">
        <v>0</v>
      </c>
      <c r="O146" s="3" t="str">
        <f t="shared" si="10"/>
        <v>Not Coded</v>
      </c>
      <c r="P146" s="3" t="str">
        <f t="shared" si="11"/>
        <v>Not Coded</v>
      </c>
      <c r="Q146" s="14" t="str">
        <f t="shared" si="12"/>
        <v>Exclude</v>
      </c>
      <c r="R146" s="11"/>
      <c r="S146" s="54">
        <f>(J146+M146)*(J146+N146)/100+(K146+N146)*(K146+M146)/100</f>
        <v>100</v>
      </c>
      <c r="T146" s="55">
        <f>I146</f>
        <v>100</v>
      </c>
      <c r="U146" s="55">
        <v>100</v>
      </c>
      <c r="V146" s="55">
        <f>(J146*G146)</f>
        <v>0</v>
      </c>
      <c r="W146" s="55">
        <f>(K146*G146)</f>
        <v>70380.000000000015</v>
      </c>
      <c r="X146" s="55">
        <f>(M146*G146)</f>
        <v>0</v>
      </c>
      <c r="Y146" s="56">
        <f>(N146*G146)</f>
        <v>0</v>
      </c>
    </row>
    <row r="147" spans="2:25" ht="13.5" thickBot="1" x14ac:dyDescent="0.25">
      <c r="B147" s="6"/>
      <c r="C147" s="7" t="s">
        <v>2</v>
      </c>
      <c r="D147" s="7"/>
      <c r="E147" s="7" t="s">
        <v>16</v>
      </c>
      <c r="F147" s="7" t="s">
        <v>14</v>
      </c>
      <c r="G147" s="20">
        <v>671</v>
      </c>
      <c r="H147" s="52">
        <f>IF($U147-$S147=0,1,($T147-$S147)/($U147-$S147))</f>
        <v>1</v>
      </c>
      <c r="I147" s="66">
        <f t="shared" si="13"/>
        <v>100</v>
      </c>
      <c r="J147" s="67">
        <v>0</v>
      </c>
      <c r="K147" s="67">
        <v>100</v>
      </c>
      <c r="L147" s="68">
        <v>0</v>
      </c>
      <c r="M147" s="69">
        <v>0</v>
      </c>
      <c r="N147" s="69">
        <v>0</v>
      </c>
      <c r="O147" s="8" t="str">
        <f t="shared" si="10"/>
        <v>Not Coded</v>
      </c>
      <c r="P147" s="8" t="str">
        <f t="shared" si="11"/>
        <v>Not Coded</v>
      </c>
      <c r="Q147" s="15" t="str">
        <f t="shared" si="12"/>
        <v>Exclude</v>
      </c>
      <c r="R147" s="11"/>
      <c r="S147" s="57">
        <f>(J147+M147)*(J147+N147)/100+(K147+N147)*(K147+M147)/100</f>
        <v>100</v>
      </c>
      <c r="T147" s="50">
        <f>I147</f>
        <v>100</v>
      </c>
      <c r="U147" s="50">
        <v>100</v>
      </c>
      <c r="V147" s="50">
        <f>(J147*G147)</f>
        <v>0</v>
      </c>
      <c r="W147" s="50">
        <f>(K147*G147)</f>
        <v>67100</v>
      </c>
      <c r="X147" s="50">
        <f>(M147*G147)</f>
        <v>0</v>
      </c>
      <c r="Y147" s="51">
        <f>(N147*G147)</f>
        <v>0</v>
      </c>
    </row>
    <row r="148" spans="2:25" x14ac:dyDescent="0.2">
      <c r="G148" s="16" t="s">
        <v>56</v>
      </c>
      <c r="H148" s="38">
        <f>IF($U148-$S148=0,1,($T148-$S148)/($U148-$S148))</f>
        <v>0.7963216182994185</v>
      </c>
      <c r="I148" s="42">
        <f>SUM(J148+K148)</f>
        <v>98.69068965517242</v>
      </c>
      <c r="J148" s="42">
        <f>AVERAGE(J3:J147)</f>
        <v>2.6699310344827576</v>
      </c>
      <c r="K148" s="42">
        <f>AVERAGE(K3:K147)</f>
        <v>96.020758620689662</v>
      </c>
      <c r="L148" s="42">
        <f>SUM(M148+N148)</f>
        <v>1.3093103448275865</v>
      </c>
      <c r="M148" s="42">
        <f>AVERAGE(M3:M147)</f>
        <v>0.75655172413793115</v>
      </c>
      <c r="N148" s="43">
        <f>AVERAGE(N3:N147)</f>
        <v>0.5527586206896552</v>
      </c>
      <c r="S148" s="46">
        <f>(J148+M148)*(J148+N148)/100+(K148+N148)*(K148+M148)/100</f>
        <v>93.571677397003583</v>
      </c>
      <c r="T148" s="47">
        <f>I148</f>
        <v>98.69068965517242</v>
      </c>
      <c r="U148" s="48">
        <v>100</v>
      </c>
      <c r="V148" s="40"/>
      <c r="W148" s="40"/>
      <c r="X148" s="40"/>
      <c r="Y148" s="40"/>
    </row>
    <row r="149" spans="2:25" ht="13.5" thickBot="1" x14ac:dyDescent="0.25">
      <c r="G149" s="17" t="s">
        <v>57</v>
      </c>
      <c r="H149" s="39">
        <f>IF($U149-$S149=0,1,($T149-$S149)/($U149-$S149))</f>
        <v>0.80046226181385149</v>
      </c>
      <c r="I149" s="44">
        <f>SUM(J149+K149)</f>
        <v>98.719361986173709</v>
      </c>
      <c r="J149" s="44">
        <f>SUM(V3:V147)/SUM(G3:G147)</f>
        <v>2.678778345821085</v>
      </c>
      <c r="K149" s="44">
        <f>SUM(W3:W147)/SUM(G3:G147)</f>
        <v>96.040583640352622</v>
      </c>
      <c r="L149" s="44">
        <f>SUM(M149+N149)</f>
        <v>1.280638013826219</v>
      </c>
      <c r="M149" s="44">
        <f>SUM(X3:X147)/SUM(G3:G147)</f>
        <v>0.72907308440617569</v>
      </c>
      <c r="N149" s="45">
        <f>SUM(Y3:Y147)/SUM(G3:G147)</f>
        <v>0.5515649294200432</v>
      </c>
      <c r="S149" s="49">
        <f>(J149+M149)*(J149+N149)/100+(K149+N149)*(K149+M149)/100</f>
        <v>93.58197589354458</v>
      </c>
      <c r="T149" s="50">
        <f>I149</f>
        <v>98.719361986173709</v>
      </c>
      <c r="U149" s="51">
        <v>100</v>
      </c>
      <c r="V149" s="40"/>
      <c r="W149" s="40"/>
      <c r="X149" s="40"/>
      <c r="Y149" s="40"/>
    </row>
    <row r="150" spans="2:25" ht="13.5" thickBot="1" x14ac:dyDescent="0.25">
      <c r="H150" s="40"/>
      <c r="I150" s="40"/>
      <c r="J150" s="40"/>
      <c r="K150" s="40"/>
      <c r="L150" s="40"/>
      <c r="M150" s="40"/>
      <c r="N150" s="40"/>
      <c r="S150" s="40"/>
      <c r="T150" s="40"/>
      <c r="U150" s="40"/>
    </row>
    <row r="151" spans="2:25" x14ac:dyDescent="0.2">
      <c r="G151" s="32" t="s">
        <v>59</v>
      </c>
      <c r="H151" s="41">
        <f t="shared" ref="H151:H152" si="14">IF($U151-$S151=0,1,($T151-$S151)/($U151-$S151))</f>
        <v>0.78831107433368452</v>
      </c>
      <c r="I151" s="46">
        <f>SUM(J151+K151)</f>
        <v>97.248550724637667</v>
      </c>
      <c r="J151" s="47">
        <f t="shared" ref="J151:N151" si="15">AVERAGE(J3:J8,J10:J12,J15:J17,J13,J21:J22,J25:J27,J28,J31:J32,J34:J36,J39:J41,J43:J47,J48,J50,J52,J53,J56,J58:J62,J64:J65,J68,J70,J73:J75,J78:J80,J82,J83,J90,J118:J122,J123,J126:J127,J128,J130,J131,J139,J141:J142)</f>
        <v>5.6107246376811579</v>
      </c>
      <c r="K151" s="47">
        <f t="shared" si="15"/>
        <v>91.637826086956508</v>
      </c>
      <c r="L151" s="47">
        <f>SUM(M151+N151)</f>
        <v>2.7514492753623192</v>
      </c>
      <c r="M151" s="47">
        <f t="shared" si="15"/>
        <v>1.5898550724637683</v>
      </c>
      <c r="N151" s="48">
        <f t="shared" si="15"/>
        <v>1.1615942028985509</v>
      </c>
      <c r="S151" s="46">
        <f>(J151+M151)*(J151+N151)/100+(K151+N151)*(K151+M151)/100</f>
        <v>87.002393881957559</v>
      </c>
      <c r="T151" s="47">
        <f>I151</f>
        <v>97.248550724637667</v>
      </c>
      <c r="U151" s="48">
        <v>100</v>
      </c>
    </row>
    <row r="152" spans="2:25" ht="13.5" thickBot="1" x14ac:dyDescent="0.25">
      <c r="G152" s="21" t="s">
        <v>60</v>
      </c>
      <c r="H152" s="39">
        <f t="shared" si="14"/>
        <v>0.79279458570789618</v>
      </c>
      <c r="I152" s="49">
        <f>SUM(J152+K152)</f>
        <v>97.337925033236843</v>
      </c>
      <c r="J152" s="50">
        <f>SUM(V3:V8,V10:V12,V15:V17,V13,V21:V22,V25:V27,V28,V31:V32,V34:V36,V39:V41,V43:V47,V48,V50,V52,V53,V56,V58:V62,V64:V65,V68,V70,V73:V75,V78:V80,V82,V83,V90,V118:V122,V123,V126:V127,V128,V130,V131,V139,V141:V142)/SUM((G3:G8,G10:G12,G15:G17,G13,G21:G22,G25:G27,G28,G31:G32,G34:G36,G39:G41,G43:G47,G48,G50,G52,G53,G56,G58:G62,G64:G65,G68,G70,G73:G75,G78:G80,G82,G83,G90,G118:G122,G123,G126:G127,G128,G130,G131,G139,G141:G142))</f>
        <v>5.5684031700821395</v>
      </c>
      <c r="K152" s="50">
        <f>SUM(W3:W8,W10:W12,W15:W17,W13,W21:W22,W25:W27,W28,W31:W32,W34:W36,W39:W41,W43:W47,W48,W50,W52,W53,W56,W58:W62,W64:W65,W68,W70,W73:W75,W78:W80,W82,W83,W90,W118:W122,W123,W126:W127,W128,W130,W131,W139,W141:W142)/SUM((G3:G8,G10:G12,G15:G17,G13,G21:G22,G25:G27,G28,G31:G32,G34:G36,G39:G41,G43:G47,G48,G50,G52,G53,G56,G58:G62,G64:G65,G68,G70,G73:G75,G78:G80,G82,G83,G90,G118:G122,G123,G126:G127,G128,G130,G131,G139,G141:G142))</f>
        <v>91.769521863154708</v>
      </c>
      <c r="L152" s="50">
        <f>SUM(M152+N152)</f>
        <v>2.6620749667631873</v>
      </c>
      <c r="M152" s="50">
        <f>SUM(X3:X8,X10:X12,X15:X17,X13,X21:X22,X25:X27,X28,X31:X32,X34:X36,X39:X41,X43:X47,X48,X50,X52,X53,X56,X58:X62,X64:X65,X68,X70,X73:X75,X78:X80,X82,X83,X90,X118:X122,X123,X126:X127,X128,X130,X131,X139,X141:X142)/SUM((G3:G8,G10:G12,G15:G17,G13,G21:G22,G25:G27,G28,G31:G32,G34:G36,G39:G41,G43:G47,G48,G50,G52,G53,G56,G58:G62,G64:G65,G68,G70,G73:G75,G78:G80,G82,G83,G90,G118:G122,G123,G126:G127,G128,G130,G131,G139,G141:G142))</f>
        <v>1.5155314663350883</v>
      </c>
      <c r="N152" s="51">
        <f>SUM(Y3:Y8,Y10:Y12,Y15:Y17,Y13,Y21:Y22,Y25:Y27,Y28,Y31:Y32,Y34:Y36,Y39:Y41,Y43:Y47,Y48,Y50,Y52,Y53,Y56,Y58:Y62,Y64:Y65,Y68,Y70,Y73:Y75,Y78:Y80,Y82,Y83,Y90,Y118:Y122,Y123,Y126:Y127,Y128,Y130,Y131,Y139,Y141:Y142)/SUM((G3:G8,G10:G12,G15:G17,G13,G21:G22,G25:G27,G28,G31:G32,G34:G36,G39:G41,G43:G47,G48,G50,G52,G53,G56,G58:G62,G64:G65,G68,G70,G73:G75,G78:G80,G82,G83,G90,G118:G122,G123,G126:G127,G128,G130,G131,G139,G141:G142))</f>
        <v>1.1465435004280993</v>
      </c>
      <c r="S152" s="49">
        <f>(J152+M152)*(J152+N152)/100+(K152+N152)*(K152+M152)/100</f>
        <v>87.152483559091039</v>
      </c>
      <c r="T152" s="50">
        <f>I152</f>
        <v>97.337925033236843</v>
      </c>
      <c r="U152" s="51">
        <v>100</v>
      </c>
    </row>
  </sheetData>
  <conditionalFormatting sqref="O3:O147">
    <cfRule type="expression" dxfId="6" priority="7">
      <formula>$O3="Coded"</formula>
    </cfRule>
    <cfRule type="expression" dxfId="5" priority="8">
      <formula>$O3="Not Coded"</formula>
    </cfRule>
  </conditionalFormatting>
  <conditionalFormatting sqref="P3:P147">
    <cfRule type="expression" dxfId="4" priority="5">
      <formula>$P3="Coded"</formula>
    </cfRule>
    <cfRule type="expression" dxfId="3" priority="6">
      <formula>$P3="Not Coded"</formula>
    </cfRule>
  </conditionalFormatting>
  <conditionalFormatting sqref="Q3:Q147">
    <cfRule type="expression" dxfId="2" priority="1">
      <formula>$Q3="Investigate"</formula>
    </cfRule>
    <cfRule type="expression" dxfId="1" priority="2">
      <formula>$Q3="Exclude"</formula>
    </cfRule>
    <cfRule type="expression" dxfId="0" priority="3">
      <formula>$Q3="Include"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Marchand</dc:creator>
  <cp:lastModifiedBy>Robert Marchand</cp:lastModifiedBy>
  <cp:lastPrinted>2015-08-20T10:51:06Z</cp:lastPrinted>
  <dcterms:created xsi:type="dcterms:W3CDTF">2014-08-04T10:25:36Z</dcterms:created>
  <dcterms:modified xsi:type="dcterms:W3CDTF">2015-08-20T14:06:42Z</dcterms:modified>
</cp:coreProperties>
</file>