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235" windowHeight="8700" activeTab="0"/>
  </bookViews>
  <sheets>
    <sheet name="Introduction" sheetId="1" r:id="rId1"/>
    <sheet name="Stage 1 filter" sheetId="2" r:id="rId2"/>
    <sheet name="Stage 2 ark criteria tables 1-8" sheetId="3" r:id="rId3"/>
    <sheet name="Stage 2 ark criteria table 9" sheetId="4" r:id="rId4"/>
    <sheet name="Stage 2 Table10 rationale" sheetId="5" r:id="rId5"/>
    <sheet name="Stage 2 Table 11 summary" sheetId="6" r:id="rId6"/>
    <sheet name="Stage 2 Table 12 improve" sheetId="7" r:id="rId7"/>
    <sheet name="Stage 2 Table 13 action" sheetId="8" r:id="rId8"/>
    <sheet name="References" sheetId="9" r:id="rId9"/>
  </sheets>
  <definedNames>
    <definedName name="_xlnm.Print_Area" localSheetId="0">'Introduction'!$A$1:$A$35</definedName>
    <definedName name="_xlnm.Print_Area" localSheetId="8">'References'!$A$1:$B$34</definedName>
    <definedName name="_xlnm.Print_Area" localSheetId="1">'Stage 1 filter'!$A$1:$B$21</definedName>
    <definedName name="_xlnm.Print_Area" localSheetId="3">'Stage 2 ark criteria table 9'!$A$1:$D$46</definedName>
    <definedName name="_xlnm.Print_Area" localSheetId="2">'Stage 2 ark criteria tables 1-8'!$A$1:$D$89</definedName>
    <definedName name="_xlnm.Print_Area" localSheetId="5">'Stage 2 Table 11 summary'!$A$1:$F$37</definedName>
    <definedName name="_xlnm.Print_Area" localSheetId="6">'Stage 2 Table 12 improve'!$A$1:$F$23</definedName>
    <definedName name="_xlnm.Print_Area" localSheetId="7">'Stage 2 Table 13 action'!$A$1:$D$14</definedName>
    <definedName name="_xlnm.Print_Area" localSheetId="4">'Stage 2 Table10 rationale'!$A$1:$D$10</definedName>
  </definedNames>
  <calcPr fullCalcOnLoad="1"/>
</workbook>
</file>

<file path=xl/sharedStrings.xml><?xml version="1.0" encoding="utf-8"?>
<sst xmlns="http://schemas.openxmlformats.org/spreadsheetml/2006/main" count="530" uniqueCount="319">
  <si>
    <t>Holdich, D. M., Rogers, W. D., Reader, J. P. (1995). Crayfish Conservation.  Final project report record to National Rivers Authority 1995.  NRA R&amp;D 378/10/N</t>
  </si>
  <si>
    <t>Environment Agency data for main rivers will show the categories of water quality (Ref.31).  A small watercourse may not have any classification and in practice it may be better, or worse quality than that in the main river. Many still waters do not have a classification, although some have now been classified under the Water Framework Directive.  Biological water quality will need to be investigated in field surveys if the site is satisfactory on other criteria.  This ~Stage 1 filter removes obviously poor quality sites.  Broadly, if the water is good enough quality to support salmonid fish, or a good population of cyprinid (coarse) fish, it is probably good enough for white-clawed crayfish too. Under the Water Framework Directive water quality suitable for white-clawed crayfish would be that for good ecological status or better. For this purpose it is taken to be equivalent to Biology/Chemistry GQA grade A-C.</t>
  </si>
  <si>
    <r>
      <t>Check Stage 1 filter to eliminate any obviously unsuitable sites before proceeding to this Stage 2 assessment.</t>
    </r>
    <r>
      <rPr>
        <sz val="10"/>
        <rFont val="Arial"/>
        <family val="2"/>
      </rPr>
      <t xml:space="preserve">  </t>
    </r>
    <r>
      <rPr>
        <u val="single"/>
        <sz val="10"/>
        <rFont val="Arial"/>
        <family val="2"/>
      </rPr>
      <t xml:space="preserve">
  </t>
    </r>
  </si>
  <si>
    <r>
      <t>Note on Table 1</t>
    </r>
    <r>
      <rPr>
        <sz val="10"/>
        <rFont val="Arial"/>
        <family val="0"/>
      </rPr>
      <t>: degree of enclosure is a very important criterion and will need to be considered carefully in decision-making. Usually it will be clear whether a site has inflow or outflow, although sometimes intermittent or seasonal flows are not immediately apparent. Karstic systems may need special consideration. There is an example of a white-clawed crayfish being found in a water supply borehole, having passed through a short length of deeply fissured limestone bedrock with the abstracted flow (Ref.11).  If there is a population of non-native crayfish in a watercourse that disappears below ground into caves before reappearing as a stream, crayfish might be able to move downstream below surface.  Upstream movement would be much less likely. There is little or no information on this in Britain at present, so any cases would be of interest.</t>
    </r>
  </si>
  <si>
    <t>Site has throughflow, but either the catchment is physically isolated or there are potential barriers.  A site may be a watercourse with or without an associated still water.</t>
  </si>
  <si>
    <t xml:space="preserve">There is uncertainty about the minimum distance required for a terrestrial barrier.  There is a possibility of a non-native crayfish being carried 10s-100s metres or more by a heron (Ref. 15),  or even mink or otter. There are reports of escaped or released signal crayfish having walked further (Ref. 16). The table gives some best guesses, but it is reasonable to assume that there is decreasing risk with increasing distance from an invaded or potential invaded waterbody; also less risk with dry habitat than wet and with areas that do not flood.  Some signal crayfish do leave the water to forage, but appear to go stay close to water (Ref. 17,18,19). </t>
  </si>
  <si>
    <t>Site very unlikely to flood from a watercourse, (e.g. frequency &lt;1in 1000 years) and is separated from watercourse or other waterbody that has potential for colonisation by non-native crayfish by &gt;100 m dry habitat.</t>
  </si>
  <si>
    <t>Site is unlikely to flood  (&gt;1 in 200, &lt; 1 in 1000). It is &gt; 100 m from watercourse or colonised waterbody and has &gt; 50 m dry habitat. Or whole catchment is small, isolated (e.g. direct to sea), with minimal risk of non-native crayfish in catchment.</t>
  </si>
  <si>
    <t>Site may flood ( &gt; 1 in 75, &lt; in in 200,) and has &gt; 50 m dry habitat between site and watercourse or colonised waterbody.</t>
  </si>
  <si>
    <t>Site is likely to flood (&gt; 1 in 75) and/or site is &lt; 50 m from watercourse that may be colonised by non-native crayfish and some land between is permanent or seasonal wetland.</t>
  </si>
  <si>
    <t>Retaining barriers may conflict with fishery policy to extend access for fish throughout catchments. However, barriers to colonisation by non-native crayfish may be very important for protecting the spawning sites of non-migratory fish in headwaters.</t>
  </si>
  <si>
    <t>Site has no potential for non-native crayfish upstream and any outflow of water has a barrier that would require invading crayfish to make a long vertical climb (e.g. &gt; 2m vertical concrete wall, preferably usually dry).</t>
  </si>
  <si>
    <t>Site has no potential for non-native crayfish upstream and any outflow of water has a barrier that would require invading crayfish to walk upside down on a smooth submerged surface (e.g. settlement tank at outfall with a bellmouth).</t>
  </si>
  <si>
    <t>Site is a watercourse or a still water and watercourse.  It has no current potential for non-native crayfish upstream or downstream and there is only a small catchment to sea, with minimal risk of introduction of non-native crayfish.</t>
  </si>
  <si>
    <t xml:space="preserve">Site has low potential for non-native crayfish upstream and downstream has a vertical or near vertical fall &gt; 2m, preferably &gt;4 m. </t>
  </si>
  <si>
    <t>Site has a partial/temporary barrier such as a natural step cascade, a short length of near-horizontal culvert which has little or no drop at the outfall end, a moderately steep stone weir, or well-vegetated vertical weir &lt;1m high.</t>
  </si>
  <si>
    <t>Site outfall is currently suboptimal but it could be modified or an additional barrier installed to make it more effective.(Can detail this in Table 12).</t>
  </si>
  <si>
    <t>Site has outfall consisting of steep, smooth, fast-flowing culvert &gt; 25 m long. If outfall has no projecting lip, it has a smooth vertical wall (headwall) at the outfall at least 0.2 m high and preferably with poor quality habitat downstream.</t>
  </si>
  <si>
    <r>
      <t>Note on Table 4</t>
    </r>
    <r>
      <rPr>
        <sz val="10"/>
        <rFont val="Arial"/>
        <family val="0"/>
      </rPr>
      <t xml:space="preserve">: The new Water Framework Directive (WFD) classification is replacing GQA (General Quality Assessment) with new environmental quality standards, including Ecology.  It covers a wider suite of criteria than GQA - see the Environment Agency website for details, although macroinvertebrates assessed in Biological GQA still feature.  WFD standards are being developed and adopted, but the WFD standards to be met do not apply to heavily modified or artificial waterbodies, such as reservoirs or quarries. Biological GQA is used here for convenience.  Biological GQA is not directly applicable to lakes or canals, but a similar approach can be used to assess biological diversity and water quality, so Table 4 refers to "equivalent to Biological GQA".  In Ireland the minimum ASPT (Average Score Per Taxon) for sites with white-clawed crayfish was 4.75 (Ref.20.). Additional notes on water quality follow Table 4.
</t>
    </r>
  </si>
  <si>
    <t>Site (probably still water or slow-moving watercourse) may be moderately eutrophic with abundant algae and other aquatic plants.  May have accumulated a lot of silt from over time from inflows and/or leaf litter. Site may support white-clawed crayfish, but possibly at low abundance, or localised if much of the bed is soft silt. Crayfish are most likely to stay near inflows and outflows, where movement of water helps keep refuges clear of silt.</t>
  </si>
  <si>
    <t>This relates mainly to stillwater sites. Site water level fluctuates rapidly and frequently in response to rainfall with marked change in wetted area. Most or all potential refuges frequently exposed, or water depth &lt; 10 cm over extensive areas in summer (e.g. in saucer-shaped pond).  Site may be capable of improvement by habitat provision if water quality is adequate (but consider existing biodiversity).   (White-clawed crayfish can survive well in relatively high energy, stony streams subject to relatively frequent large variations in flow, provide they have good submerged refuges in the channel or banks, so sites of this type should not be rated as poor.) If a watercourse is dry or nearly so in drought years crayfish may be lost unless there is a wetted area nearby for refuge and recovery.</t>
  </si>
  <si>
    <r>
      <t>Notes on Table 4 continued</t>
    </r>
    <r>
      <rPr>
        <sz val="10"/>
        <rFont val="Arial"/>
        <family val="2"/>
      </rPr>
      <t>: Most white-clawed crayfish populations are found in waters with 5 mg/l calcium or more, although some have been found waters with less (Ref. 21). Crayfish may be able to obtain sufficient calcium and other minerals from their diet, however, for potential ark sites do not choose sites with &lt;5mg/l calcium, unless the donor stock also comes from a similar water with low calcium.</t>
    </r>
  </si>
  <si>
    <t xml:space="preserve">Considering the potential for occasional incidents of pollution, e.g. from sheepdips, insectide spray-drift, road runoff, combined sewer overflows in urban areas, farm slurry or other farm wastes and badly-maintained domestic septic systems. These may be localised and will not necessarily be evident from the routine biological monitoring of watercourses locally.   Even if water quality is not entirely favourable at present, there may be scope to improve it in future.   </t>
  </si>
  <si>
    <t xml:space="preserve">Water quantity cannot easily be changed. In some cases there may be scope to enlarge/deepen a site that is at risk of drying out at times.  However, seasonal or intermittent waterbodies often have characteristic invertebrate assemblages that would be damaged by conversion fo permanent water.  In general it is best not to change the water status of sites. An exception would be in working quarries or recently completed ones, where deepening of newly worked areas may form part of restoration. </t>
  </si>
  <si>
    <t xml:space="preserve">White-clawed crayfish can survive well in reservoirs if there is adequate habitat on the bed, because there is a minimum operating level for water supply reservoirs.  Emptying is necessary occasionally for maintenance of dams, but crayfish can survive provided there is some water, or they  re-colonise from upstream. The effects of any expected changes in landuse in the vicinity of the site is worth considering.  Even if changes are not favourable, it may be possible to mitigate them enough for the site to remain favourable for white-clawed crayfish. 
 </t>
  </si>
  <si>
    <r>
      <t>Note on Table 5</t>
    </r>
    <r>
      <rPr>
        <sz val="10"/>
        <rFont val="Arial"/>
        <family val="0"/>
      </rPr>
      <t xml:space="preserve">: If the catchment is rated in the 'poor' or 'possible' categories for crayfish plague, the likelihood of keeping an ark site in the long term will be reduced if there is angling and especially if there is regular stocking with fish, or there is other frequent movement of people between waterbodies for recreation.  Risks are highest if there is a permanent reservoir of crayfish plague in a population of non-native crayfish close to the potential ark site.  The crayfish plague status in a catchment can change rapidly, so while sites may have best or good ratings now, the situation could be very different in 1 or 10 years time.   
 </t>
    </r>
  </si>
  <si>
    <t>Non-native crayfish widespread in the catchment. No cases of crayfish plague in the catchment for &gt; 5 years, or crayfish plague outbreak more recently, but in a waterbody without non-native crayfish  (i.e. source of outbreak was another source, e.g. contaminated stocked fish).</t>
  </si>
  <si>
    <t>Widespread populations of non-native crayfish in the catchment. Crayfish plague outbreak within 5 years and/or at least one outbreak in an area with non-native crayfish present.</t>
  </si>
  <si>
    <t>Widespread/extensive populations of non-native crayfish in the catchment known to be carrying crayfish plague. Several outbreaks of crayfish plague within 5 years, or only less frequent because most white-clawed crayfish populations have already been lost.  Most local suppliers of fish for stocking have non-native crayfish known, or suspected, to be carrying crayfish plague.</t>
  </si>
  <si>
    <t>Angling by large club or public, or easy access for ad hoc use. Club may fish several waters, including those with non-native crayfish.  Biosecurity measures difficult to enforce.</t>
  </si>
  <si>
    <t>Angling by large club, or general public angling, in a catchment/region where extensive populations of non-native crayfish are known to carry crayfish plague.  Limited interest, if any, in biosecurity.  Frequent match angling, or put-and-take fishery. Frequent stocking from a variety of sources, some may be from other fishing lakes, or unauthorised stocking. Regular intensive management of vegetation, possibly including extensive herbicide treatments.  High density of predatory fish (e.g. carp) and limited refuges for crayfish that are inaccessible to fish.   If most or all of these apply, the site would be unlikely to be successful as an ark site in the long term.</t>
  </si>
  <si>
    <t>isolated, away from housing or areas with high public access. Nature conservation is the main or one of the main objectives.</t>
  </si>
  <si>
    <r>
      <t>Notes on Table 8</t>
    </r>
    <r>
      <rPr>
        <sz val="10"/>
        <rFont val="Arial"/>
        <family val="0"/>
      </rPr>
      <t xml:space="preserve">: there may be some tradeoffs between usage and risks from access (Table 7) and ownership (Table 8). For example, a local authority may have a lake in country park and would like to create an ark site, but the site is close to a large housing area and people regularly put unwanted goldfish in the lake.  Prospects for establishing white-clawed crayfish are good, but if signal crayfish colonise anearby stream through the housing area, the risks of casual introduction of non-native crayfish will increase.  Promotion of public awareness locally may help to reduce the risks.  
</t>
    </r>
  </si>
  <si>
    <t>privately owned with a formal longterm plan/commitment to conservation management e.g. 25 years.</t>
  </si>
  <si>
    <t>privately owned, owner sympathetic, no formal commitment to conservation, but no change expected. Owner may be willing to apply a  restrictive covenant if land ownership is likely to change.</t>
  </si>
  <si>
    <t>privately owned, owner may be tolerant, but has little interest. Ownership likely to change within a relatively short period, e.g. &lt; 5 years. Or worse, the site is in multiple ownership with no formal agreement, and/or various tenants use the site.</t>
  </si>
  <si>
    <r>
      <t>Notes on Table 9 Habitat suitability</t>
    </r>
    <r>
      <rPr>
        <sz val="10"/>
        <rFont val="Arial"/>
        <family val="0"/>
      </rPr>
      <t xml:space="preserve">: these criteria are  less critical than many of the others in Tables 1-8 (such as degree of enclosure, barriers or angling), so in the early stages of an assessment users may choose to omit this section. Several factors are grouped together here as Table 9 (rather than as six consecutively numbered tables) because of their lesser importance, or the relative ease of improvement. Users can opt to put a single summary rating for Table 9, based on the lowest rating, or on the lowest rating after any modifications have been made (ie.e after completing Table 12).  Most of the features can easily be enhanced if necessary. With the exception of highly acidic geology or toxic metals (which would also have rated the site as 'poor' in Table 4), a rating of 'poor' in Table 9 need not exclude a site from being a potential ark site.     See Refs. 21-23 for more information on habitat suitability.
  </t>
    </r>
  </si>
  <si>
    <t>Optimum size for ark sites is currently unknown.</t>
  </si>
  <si>
    <t xml:space="preserve">Unless most of the bed is very rocky or has a lot of good refuge material at depth, good habitat is often concentrated in the margins of still water and running water.  In still water sites the perimeter may be greater on large sites overall, but less as proportion of the area.  Most still water ark sites are likely to be in the order of 0.1-2 ha. In running water a population will spread to all suitable habitat over time. Generally, only relatively small watercourses will have the isolation required.  Minimum length of watercourse for a viable population is not known, but is likely to be several 100s m. </t>
  </si>
  <si>
    <t xml:space="preserve">Large sites can support more crayfish, but may also have higher risks e.g. from angling or connection to watercourses. Sites with &lt; 100 m good margin  or &lt;100 m^2 of suitable habitat  may be too small to support a viable population in the long term, but there is insufficient information on this as yet.
</t>
  </si>
  <si>
    <t>An effective conservation strategy for white-clawed crayfish, (whether an individual River Basin (catchment) Plan or a regional strategy) is likely to encourage many Ark sites to be started and a range of different types of sites. The sites with the lowest risks have the best chance of long term survival, while sites with higher risks may be lost in a shorter period, but sites could be lost at any time by chance.  Even low risk Ark sites might still be lost, e.g. because of a major pollution incident, the release of illegally-held crayfish from an aquarium, escape of non-native crayfish caught for a barbeque, or the plague-carrying keepnet of an angler. So there will be an on-going need to set up new Ark sites, as well as maintaining existing ones. This will give the best likelihood of conserving white-clawed crayfish in the long term.</t>
  </si>
  <si>
    <t xml:space="preserve">6. To help the statutory agencies responsible for issuing licences to take/disturb white-clawed crayfish for purpose of conservation (i.e. Natural England or Countryside Council for Wales) understand why a site is being considered as a potential ark site. This could form part of a more detailed feasibility study or Reasoned Statement.
</t>
  </si>
  <si>
    <t xml:space="preserve">The criteria are set out in a series of tables, which should be completed with the best information available at the time. For all sites, start with the Stage 1 filter.  For preliminary feasibility, this filter may be all that is needed in an initial trawl of sites. Desk study information may be limited, but the assessment can be re-run later when more information is available.  In most cases, users will want to proceed to Stage 2, with its tables of more detailed criteria.  Unless otherwise stated, a site can be either a still water, or a watercourse that meets the criteria considered.  
  </t>
  </si>
  <si>
    <t>If a site appears to be potentially suitable, there will still be a stage of detailed feasibility to complete for a preferred site, which will include assessment of any significant ecological impacts.   A new site should be considered as a "potential ark site" until white-clawed crayfish have been introduced succesfully, after which it can be included as a new addition to existing ark sites.</t>
  </si>
  <si>
    <t xml:space="preserve">Sites that have all factors rated as "best" or "good" have the highest likelihood of success.  However, it is likely that many sites will have one or more factors rated as "possible" or even "poor".  The way these lower ratings will influence decision-making will vary in different areas and at different times, so it is important to keep all the criteria in mind. The rationale table (Table 10) and action table (Table 13) are intended to help assess risks and focus the decision-making.  The actual decisions made will depend on the local/regional circumstances. </t>
  </si>
  <si>
    <r>
      <t>If there is an existing population of white-clawed crayfish already, it is generally not appropriate to introduce white-clawed crayfish from another population.</t>
    </r>
    <r>
      <rPr>
        <sz val="10"/>
        <rFont val="Arial"/>
        <family val="0"/>
      </rPr>
      <t xml:space="preserve">  White-clawed crayfish are susceptible to diseases and parasites in addition to the introduced crayfish plague, so introducing stock from another site could bring in an infection.  The criteria can be still be used to assess the risks to this existing population.  Is it relatively safe, an existing ark site?  If so it needs recognition and may benefit from protection or enhancement.  Or is it under threat from non-native crayfish, now or expected in the foreseeable future?  If under threat, or even if not so, the site may provide a useful source of donor stock, especially for new ark sites in the same catchment.  Even if a site has a conservation designation, this will do nothing to prevent loss of the population if non-native crayfish are able to colonise into the site.</t>
    </r>
  </si>
  <si>
    <t>If the answer to any of the questions above is a clear "no", the site being assessed should not be considered as a potential ark site for white-clawed crayfish.</t>
  </si>
  <si>
    <t xml:space="preserve">Absence of non-native crayfish will always have to be checked thoroughly by field survey before any decision to go ahead with introduction of white-clawed crayfish.  Introduction into a site with an undetected population of non-native crayfish would be a waste of resources, including a waste of the white-clawed crayfish used to stock the new site (donor stock). At this stage, just rule out sites that are known to have non-native crayfish on the basis of past records.  Also, if there are old records of non-native crayfish in the same catchment, it should be assumed that the crayfish are still present and will have spread.  Many crayfish farms went out of business in the 1980s to 1990s.  In almost all cases the signal crayfish introduced can be assumed to have escaped into adjacent/connected watercourses and spread extensively, unless there are significant barriers to upstream colonisation. It is even less likely that there are barriers to downstream colonisation. </t>
  </si>
  <si>
    <t xml:space="preserve">White-clawed crayfish can only survive for hours to a few days out of water (Ref.9,10). They are very unlikely to be found in intermittently wet, or seasonal streams. During exceptional drought conditions in a  waterbody which is normally perennial ("permanent"), white-clawed crayfish may survive, albeit at reduced abundance, if there is at least some water present.  For example, they may survive in submerged banks of a pool or deep glide in a stream, even if surface flow ceases between pools.   Nonetheless, white-clawed crayfish have been lost from some sites  due to droughts (Ref. 10). 
</t>
  </si>
  <si>
    <t xml:space="preserve">Information on whether headwater streams are perennial can be obtained by asking the landowner or other local people what happened during the most recent drought year. Environment Agency water resources staff may have information on the perennial limits of watercourse, or it can be estimated for spring-fed streams by looking at the local geology, the groundwater levels in monitoring boreholes seasonally and relating those to the topography of the stream. When a field survey is carried out, the existing macroinvertebrate fauna is likely to provide clues as to whether a waterbody is regularly dry.
</t>
  </si>
  <si>
    <t xml:space="preserve">If uncertain as to whether the site is physically isolated, work through the Stage 2 criteria on barriers (Tables 1-3) and/or carry out a site visit. This question allows obviously unsuitable sites to be excluded at the start. </t>
  </si>
  <si>
    <t>open access, close to housing, fly-tipping; high likelihood of ad hoc angling; watersport use may involve bringing boats from waterbodies with non-native crayfish; regular trapping of non-native crayfish may occur in the local area (authorised or unauthorised).</t>
  </si>
  <si>
    <t>go to Table 8 ownership</t>
  </si>
  <si>
    <t>go to rationale or continue to Table 8 ownership</t>
  </si>
  <si>
    <t>Table 8 Ownership</t>
  </si>
  <si>
    <t>Owned by conservation agency or public body with a commitment to conservation objectives and the resources to implement them.</t>
  </si>
  <si>
    <t>rating given</t>
  </si>
  <si>
    <t>sand and gravel (habitat may be sparse, but can uprate easily with more provision of refuge habitat); some granites and other igneous rock (usually suitable if pH &gt;6, &lt;9)</t>
  </si>
  <si>
    <t xml:space="preserve">Site has no potential for non-native crayfish upstream and any outflow of water has a barrier that would require invading crayfish to climb out of water and walk upside down on a smooth surface (e.g. pipe projecting beyond concrete headwall and free fall of water to channel). </t>
  </si>
  <si>
    <t>The interaction between physical attributes needs to be considered.  It doesn't matter if a site lacks good refuges in banks if there is abundant suitable material all over the bed.  A large site may only have a relatively low proportion of suitable habitat, but the area available may be enough in total or in a localised area to support a good population if other factors are favourable. A site may be relatively recent, but if plenty of habitat is available or can be installed, there may be considerable benefits from setting up an ark site early (e.g. before a mineral operator is approached by an angling club).</t>
  </si>
  <si>
    <t>Table 13 Action on ark site</t>
  </si>
  <si>
    <t>name</t>
  </si>
  <si>
    <t>Comment on decision</t>
  </si>
  <si>
    <t>Why we need Ark sites for white-clawed crayfish</t>
  </si>
  <si>
    <t>Purpose of the selection criteria and how they can be used</t>
  </si>
  <si>
    <t>The criteria can be used in several ways:</t>
  </si>
  <si>
    <t>1. As part of a desk study at region/county/major catchment scale. Initial identification of sites that may be worth investigation.</t>
  </si>
  <si>
    <t>Site has high risk of crayfish plague or invasion by non-native crayfish within 5 years. Unlikely to be suitable as an Ark site unless other options are not available or are similarly risky and there is a strategic reason for using this site.</t>
  </si>
  <si>
    <t>Site is not sufficiently isolated to prevent invasion by non-native crayfish in medium to long term. Existing populations of white-clawed crayfish in catchment or region are at risk in short to medium term. An acceptable candidate for ark site if site is expected to remain free from non-native crayfish for minimum  5 years, preferably &gt; 15 years  AND effort will be made to find and set up other ark sites within the expected term of this site.  Sites like this may be important to keep local donor stock for future ark projects (e.g. while waiting for completion of mineral working and restoration at more isolated sites). Sites in this category might include some where white-clawed crayfish were present historically, but where the population was lost due to pollution or a single outbreak of crayfish plague.</t>
  </si>
  <si>
    <t>Very isolated site, good barriers present already or can be created. Site usage means risk of crayfish plague is low and the risk of introduction of non-native crayfish is very low.  A very good candidate for ark site if water quality and habitat are acceptable.</t>
  </si>
  <si>
    <t>5. To help assess the threats to an existing site for white-clawed crayfish - is it already an ark site and does it have a reasonable likelihood of remaining so in future?</t>
  </si>
  <si>
    <t>Question</t>
  </si>
  <si>
    <t>Answer</t>
  </si>
  <si>
    <t>Comments</t>
  </si>
  <si>
    <t>Criteria for selection of Ark sites for white-clawed crayfish: Stage 2 criteria</t>
  </si>
  <si>
    <t>Site name</t>
  </si>
  <si>
    <t>Catchment</t>
  </si>
  <si>
    <t>OS grid reference</t>
  </si>
  <si>
    <t>Table 1 Degree of enclosure</t>
  </si>
  <si>
    <t>Table 3 Aquatic barriers: for sites not wholly enclosed</t>
  </si>
  <si>
    <t>comments on site or reason for rating chosen</t>
  </si>
  <si>
    <t>go to Table 2 terrestrial barriers</t>
  </si>
  <si>
    <t>go to Table 3 aquatic barriers</t>
  </si>
  <si>
    <t>bad</t>
  </si>
  <si>
    <t>go to Table 7 usage and risks from access</t>
  </si>
  <si>
    <t>Table 4 Habitat suitability: water quality and quantity</t>
  </si>
  <si>
    <t>go to Table 5 non-native crayfish and crayfish plague</t>
  </si>
  <si>
    <t>go to rationale or continue to Table 5 non-native crayfish and crayfish plague</t>
  </si>
  <si>
    <t>No or few populations of non-native crayfish in the catchment. No cases of crayfish plague in this or adjacent catchments in &gt;5 years. Non-native crayfish not carrying crayfish plague.</t>
  </si>
  <si>
    <t>Table 5 Non-native crayfish and crayfish plague - local status</t>
  </si>
  <si>
    <t>Some surface drainage may be mildly polluted, equivalent to Biological GQA Grade B to C, e.g. slight organic pollution from urban area or intensive agriculture, but no more than mild enrichment overall. No toxic pollution e.g. from insecticides, un-ionised ammonia, no toxic concentrations of copper or other metals.</t>
  </si>
  <si>
    <t>go to Table 6 angling</t>
  </si>
  <si>
    <t>No angling allowed and low likelihood of illegal access for angling</t>
  </si>
  <si>
    <t>The following 5 questions enable any sites that are obviously unsuitable as potential ark sites to be eliminated. Check these before proceeding to Stage 2, where sites can be assessed in more detail.</t>
  </si>
  <si>
    <t>Rating</t>
  </si>
  <si>
    <t>best</t>
  </si>
  <si>
    <t>good</t>
  </si>
  <si>
    <t>possible</t>
  </si>
  <si>
    <t>poor</t>
  </si>
  <si>
    <t>All ratings best or good</t>
  </si>
  <si>
    <t>Go!</t>
  </si>
  <si>
    <t>Mainly best/good, one or more possible, no poor</t>
  </si>
  <si>
    <t>Improve then go</t>
  </si>
  <si>
    <t>More than one poor</t>
  </si>
  <si>
    <t>next stage</t>
  </si>
  <si>
    <t>Isolated site, with a good barrier already or one can be created. Site usage may involve some risk of crayfish plague or introduction of non-native crayfish, but the risk is mitigable/acceptable. A good candidate for an ark site if water quality and habitat are acceptable, especially if there are other conservation benefits or opportunities for environmental education.</t>
  </si>
  <si>
    <t>possible (1)</t>
  </si>
  <si>
    <t>possible (2)</t>
  </si>
  <si>
    <t>possible (3)</t>
  </si>
  <si>
    <t>Isolated site with good barrier(s), but frequent occurrence of crayfish plague in wider area and usage includes angling, so moderate risk of crayfish plague. Site may be a good candidate for ark site as one of a group of ark sites in catchment/region. Population may be lost to crayfish plague at some time, but so long as barriers hold against non-native crayfish, the site could be restocked with white-clawed crayfish after plague, i.e. feasible.</t>
  </si>
  <si>
    <t>Site has some risks from uncertainty about barriers or usage, but has good support from stakeholders. Catchment/region has few existing ark sites rated "best/good" and still has relatively abundant populations to provide potential donor stock. Setting up more ark sites now allows some experimentation on site suitability and risks, which may be valuable later.  Getting more sites set up before any local crisis-point increases the chance of longterm success in conservation.  Abundant existing populations in watercourses could be lost suddenly if crayfish plague is brought in accidentally.</t>
  </si>
  <si>
    <t>comment on site or reason for rating chosen</t>
  </si>
  <si>
    <t>site more than 15 years old (but note old sites may have high biodiversity already, a possible constraint)</t>
  </si>
  <si>
    <t>Habitat suitability: water quality and quantity</t>
  </si>
  <si>
    <t>Start ark?</t>
  </si>
  <si>
    <t>good (1)</t>
  </si>
  <si>
    <t>good (2)</t>
  </si>
  <si>
    <t>good (3)</t>
  </si>
  <si>
    <t>poor (1)</t>
  </si>
  <si>
    <t>poor (2)</t>
  </si>
  <si>
    <r>
      <t>&gt; 50% bank steep, &gt;60</t>
    </r>
    <r>
      <rPr>
        <vertAlign val="superscript"/>
        <sz val="10"/>
        <rFont val="Arial"/>
        <family val="2"/>
      </rPr>
      <t>o</t>
    </r>
    <r>
      <rPr>
        <sz val="10"/>
        <rFont val="Arial"/>
        <family val="0"/>
      </rPr>
      <t>, including some submerged bank that is vertical, undercut, or of complex structure, e.g. fissured rock, clay/earth, large stone revetting, or tree roots</t>
    </r>
  </si>
  <si>
    <t>Table</t>
  </si>
  <si>
    <t>Site reference number</t>
  </si>
  <si>
    <t>9a</t>
  </si>
  <si>
    <t>9b</t>
  </si>
  <si>
    <t>Degree of enclosure</t>
  </si>
  <si>
    <t>Aquatic barriers: for sites not wholly enclosed</t>
  </si>
  <si>
    <t>Non-native crayfish and crayfish plague - local status</t>
  </si>
  <si>
    <t>Angling</t>
  </si>
  <si>
    <t>Usage and risks from access</t>
  </si>
  <si>
    <t>Ownership</t>
  </si>
  <si>
    <t>Site at risk of toxic inputs (e.g. &lt; 1 in 10 year), or with ochre (affecting more than 2% of the margins). Unlikely to be suitable without remediation.</t>
  </si>
  <si>
    <t>Summary of ratings for criteria</t>
  </si>
  <si>
    <t>site 3 - 15 years old</t>
  </si>
  <si>
    <t>site 1 - 3 years old, developing community, but can introduce a founder population of crayfish provided habitat is available</t>
  </si>
  <si>
    <t>Various ratings, some possible, one poor</t>
  </si>
  <si>
    <t>Possible go</t>
  </si>
  <si>
    <t>No go unless other options limited</t>
  </si>
  <si>
    <t xml:space="preserve">limestone, chalk </t>
  </si>
  <si>
    <t>clay, especially marl clay; other slightly base-rich hard rock; sandstone; shales, mudstones and many other metamorphic rocks</t>
  </si>
  <si>
    <t>&gt; 50% margin densely shaded by conifers or evergreen shrubs such as rhododendron, which produce acidic leaf litter. Can uprate by some felling and possibly by de-silting if required</t>
  </si>
  <si>
    <t>highly acidic igneous rock, rock rich in copper or other metals, acidic peat. May be difficult or costly to improve, but feasible to uprate in some cases, e.g. unsuitable rock covered with clay or other overburden.</t>
  </si>
  <si>
    <t>check summary then go to action</t>
  </si>
  <si>
    <r>
      <t xml:space="preserve">Is the site/watercourse free of non-native crayfish species? </t>
    </r>
    <r>
      <rPr>
        <sz val="10"/>
        <rFont val="Arial"/>
        <family val="2"/>
      </rPr>
      <t>(see note 2 below)</t>
    </r>
  </si>
  <si>
    <r>
      <t xml:space="preserve">Is the site/watercourse physically isolated from the threat of colonization by non-native crayfish species? </t>
    </r>
    <r>
      <rPr>
        <sz val="10"/>
        <rFont val="Arial"/>
        <family val="2"/>
      </rPr>
      <t>(see note 4 below)</t>
    </r>
  </si>
  <si>
    <r>
      <t xml:space="preserve">Is the water quality likely to be suitable for white-clawed crayfish (quality necessary to meet good ecological status? </t>
    </r>
    <r>
      <rPr>
        <sz val="10"/>
        <rFont val="Arial"/>
        <family val="2"/>
      </rPr>
      <t>(see note 5 below)</t>
    </r>
  </si>
  <si>
    <t xml:space="preserve">Water quality equivalent to Biological GQA A or B, but water level shows marked seasonal variation, e.g. due to groundwater variation, or abstraction from a reservoir.  Suitable as ark site, but white-clawed crayfish population may be limited by the availability/quality of refuges within the permanently wet areas.  If there there is plenty of habitat all year, the rating may be increased to good. </t>
  </si>
  <si>
    <t>Site ref. no.</t>
  </si>
  <si>
    <t xml:space="preserve">go to Table 9a habitat suitability:site type and stage </t>
  </si>
  <si>
    <t xml:space="preserve">go to rationale or continue to Table 9a habitat suitability:site type and stage </t>
  </si>
  <si>
    <t>Table 10 Rationale</t>
  </si>
  <si>
    <t>Terrestrial barriers: proximity to watercourses with potential for colonisation by non-native species</t>
  </si>
  <si>
    <t>Table 2 Terrestrial barriers: proximity to watercourses with potential for colonisation by non-native species</t>
  </si>
  <si>
    <t xml:space="preserve">Table 11 Summary </t>
  </si>
  <si>
    <t>Number of Criteria given this rating (Table 1- 8)</t>
  </si>
  <si>
    <r>
      <t xml:space="preserve">Rating for site </t>
    </r>
    <r>
      <rPr>
        <sz val="10"/>
        <rFont val="Arial"/>
        <family val="2"/>
      </rPr>
      <t>(type 1 in row)</t>
    </r>
  </si>
  <si>
    <t>Number of Criteria given this rating (Table 9)</t>
  </si>
  <si>
    <t>Rating from Table 10 rationale</t>
  </si>
  <si>
    <t>go to rationale or continue to Table 3 aquatic barriers</t>
  </si>
  <si>
    <t>It may be sensible to proceed with potential ark sites despite some risks, especially where the threats to existing populations are imminent.  If the best options are ark sites already and the aim is to set up more quickly (in case some sites are lost by chance), suboptimal sites may be well worthwhile.  Similarly consider a wider range of sites if there are few potential ark sites available in the best category in the short term or longer.  Table 10 rationale can be used as a "stop" point in the selection process, or it can be used in conjunction with the overall summary (Table 11) to help make a decision about the suitability of a site that is appropriate to the particular catchment/region.</t>
  </si>
  <si>
    <t>The last section of this table shows the cumulative number of ratings in each category from Tables 1-8.  Users are advised NOT to assign scores and sum them to produce an overall numerical value. This would mask important detail which should be used in the decision-making process.</t>
  </si>
  <si>
    <t>Table 11 is simply intended to summarise the assessment so far, particularly when considering several sites at one time. Users may wish to consider Table 12: potential for improvement, and use that table instead of Table 11 when deciding on whether to proceed further with a potential ark site.  Take Table 11 (and/or Table 12) and go to Table 13:action to conclude the assessment.</t>
  </si>
  <si>
    <r>
      <t>Note on Table 12 potential for improvement</t>
    </r>
    <r>
      <rPr>
        <sz val="10"/>
        <rFont val="Arial"/>
        <family val="0"/>
      </rPr>
      <t xml:space="preserve">: </t>
    </r>
    <r>
      <rPr>
        <u val="single"/>
        <sz val="10"/>
        <rFont val="Arial"/>
        <family val="2"/>
      </rPr>
      <t>this table is optional and does not necessarily form part of the assessment</t>
    </r>
    <r>
      <rPr>
        <sz val="10"/>
        <rFont val="Arial"/>
        <family val="0"/>
      </rPr>
      <t xml:space="preserve">.  It does allow users to re-evaluate sites taking into account the potential for improvement.  Most potential for improvement is likely to be in habitat suitability, mainly the factors in Table 9, also possibly Table 4. Even so, there will be little benefit in carrying out physical habitat improvement if the existing situation is poor in one or more criteria that cannot be improved, (e.g. Table 3, a watercourse with no barrier to non-native crayfish), or at least not unless there is a strategic reason for doing so, from the rationale (Table 10). It might be worth doing improvement if the site is expected to be invaded within 20 years, but improvement now will set up a donor population, for use when some isolated mineral sites become available, say  in 5-10 years time.
</t>
    </r>
  </si>
  <si>
    <t>There is scope for users to extend this sheet themselves, to include cost, who would do the action, or other details that may be useful for individual projects.</t>
  </si>
  <si>
    <t>The weighting given to different factors will vary depending on local circumstances.  Whether the presence of "poor" factors excludes a site from further conditions depends on the status of crayfish in the area and the number of options.  In general, poor ratings in Tables 1, 2, 3, 5 and 6 are likely to be the most significant factors.</t>
  </si>
  <si>
    <t xml:space="preserve">Questions to address in the next stage will include the following:  Is the site definitely free from non-native crayfish or an existing population of white-clawed crayfish?  What is the existing flora and fauna and its status? Is there any existing feature of importance for nature conservation that may be adversely affected by introduction of white-clawed crayfish? Would this potential ark site be compatible with local/regional strategy?  Will there be a suitable donor population available to stock this site, or alternatives?  Are all stakeholders in accord with the proposal?  Are there the resources (finance, material, people, procedures etc.) to set up an ark site here if it is agreed it is suitable, and to protect/manage it and monitor to see if it is successful?  </t>
  </si>
  <si>
    <t xml:space="preserve">Site has at least some risks.  Consider whether improvements can reduce risks.  (In most cases can disregard the "poor" if it is in Table 9.)  If proceed the site may only be effective as ark in short/medium term.  Consider alternative sites if available and/or look for additional sites as insurance.  </t>
  </si>
  <si>
    <t>Success is likely in the short/medium term only if there are several "poor" in Tables 1-8.  Seek alternative sites. Only proceed here if threats to white-claws are imminent, can resource this project and the site is the best remaining option, or one of only a few.  Look for opportunities for additional sites as soon as possible.</t>
  </si>
  <si>
    <r>
      <t>Stage of assessment</t>
    </r>
    <r>
      <rPr>
        <sz val="10"/>
        <rFont val="Arial"/>
        <family val="2"/>
      </rPr>
      <t xml:space="preserve"> (1=initial desk study only, 2=desk study+ fairly recent information on status in catchment+walkover, 3= desk study, walkover, good survey data on the status of crayfish and crayfish plague in catchment/region, 4=as 3, plus detailed surveys on site)</t>
    </r>
  </si>
  <si>
    <t>Proceed with detailed feasibility of potential ark site and implement if suitability is confirmed.</t>
  </si>
  <si>
    <t>Plan and implement improvements on ark where possible, or if can’t, can still proceed with feasibility, but accept site has some higher risks.</t>
  </si>
  <si>
    <t>1a</t>
  </si>
  <si>
    <t>Sibley, P.J., Brickland, J. H., Bywater, J. A. (2002). Monitoring the distribution of crayfish in England and Wales, Bulletin Français de la Pêche et de la Pisciculture 367, 833-844.</t>
  </si>
  <si>
    <r>
      <t>Peay, S. and Rogers, D. R. (1999). The peristaltic spread of signal crayfish (</t>
    </r>
    <r>
      <rPr>
        <i/>
        <sz val="10"/>
        <rFont val="Arial"/>
        <family val="2"/>
      </rPr>
      <t>Pacifastacus leniusculus</t>
    </r>
    <r>
      <rPr>
        <sz val="10"/>
        <rFont val="Arial"/>
        <family val="2"/>
      </rPr>
      <t>) in the River Wharfe, Yorkshire, England. Freshwater Crayfish 12, 665-676</t>
    </r>
  </si>
  <si>
    <r>
      <t xml:space="preserve">Bubb, D. H., Thom, T. J., Lucas, M. C., (2005). Movement and dispersal of the invasive signal crayfish </t>
    </r>
    <r>
      <rPr>
        <i/>
        <sz val="10"/>
        <rFont val="Arial"/>
        <family val="2"/>
      </rPr>
      <t>Pacifastacus leniusculus</t>
    </r>
    <r>
      <rPr>
        <sz val="10"/>
        <rFont val="Arial"/>
        <family val="2"/>
      </rPr>
      <t xml:space="preserve">  in upland rivers. Freshwater Biology 49, 357-368.</t>
    </r>
  </si>
  <si>
    <r>
      <t xml:space="preserve">NBN Gateway records of white-clawed crayfish distribution.  </t>
    </r>
    <r>
      <rPr>
        <u val="single"/>
        <sz val="10"/>
        <rFont val="Arial"/>
        <family val="2"/>
      </rPr>
      <t>http://data.nbn.org.uk/searchengine/search.jsp?searchTerm=%22Austropotamobius+pallipes%22&amp;tab=1</t>
    </r>
  </si>
  <si>
    <r>
      <t xml:space="preserve">UK Biodiversity Action Plan for white-clawed crayfish  </t>
    </r>
    <r>
      <rPr>
        <u val="single"/>
        <sz val="10"/>
        <rFont val="Arial"/>
        <family val="2"/>
      </rPr>
      <t>http://www.ukbap.org.uk/UKPlans.aspx?ID=124</t>
    </r>
  </si>
  <si>
    <r>
      <t xml:space="preserve">Whitehouse, A. T., Peay, S., Kindemba, V. (2009). Ark sites for white-clawed crayfish - guidance for the aggregates industry.  Buglife - The Invertebrate Conservation Trust, Peterborough. </t>
    </r>
    <r>
      <rPr>
        <u val="single"/>
        <sz val="10"/>
        <rFont val="Arial"/>
        <family val="2"/>
      </rPr>
      <t>www.buglife.org.uk</t>
    </r>
  </si>
  <si>
    <r>
      <t xml:space="preserve">Kemp, E., Birkinshaw, N., Peay, S. and Hiley, P.D. (2003). Re-introducing the White-clawed crayfish </t>
    </r>
    <r>
      <rPr>
        <i/>
        <sz val="10"/>
        <rFont val="Arial"/>
        <family val="2"/>
      </rPr>
      <t>Austropotamobius pallipes</t>
    </r>
    <r>
      <rPr>
        <sz val="10"/>
        <rFont val="Arial"/>
        <family val="2"/>
      </rPr>
      <t>.  Conserving Natura 2000 Rivers Conservation Techniques Series No. 1. English Nature, Peterborough.</t>
    </r>
  </si>
  <si>
    <r>
      <t xml:space="preserve">Taylor, E. W., Wheatly, M. G., (1981). The effect of long-term aerial exposure on heart rate, ventilation , respiratory gas exchange and acid-base status in the crayfish </t>
    </r>
    <r>
      <rPr>
        <i/>
        <sz val="10"/>
        <rFont val="Arial"/>
        <family val="2"/>
      </rPr>
      <t>Austropotamobius pallipes</t>
    </r>
    <r>
      <rPr>
        <sz val="10"/>
        <rFont val="Arial"/>
        <family val="0"/>
      </rPr>
      <t>.  Journal of Experimental Biology 92, 109-124</t>
    </r>
  </si>
  <si>
    <t xml:space="preserve">Harriet Carlyle, Grontmij, Leeds. pers. comm. Record of white-clawed crayfish in Yorkshire Water abstraction borehole, from Yorkshire River Derwent  via fissure flow in limestone </t>
  </si>
  <si>
    <t xml:space="preserve">Mick Chisom, Annan Fisheries Board and Willie Yeomans, Clyde Foundation, pers. comm. 2009. </t>
  </si>
  <si>
    <r>
      <t xml:space="preserve">David Harrison Daily Telegraph 03 Jun 2006 RSPCA blunder puts deadly predator into crayfish haven. </t>
    </r>
    <r>
      <rPr>
        <u val="single"/>
        <sz val="10"/>
        <rFont val="Arial"/>
        <family val="2"/>
      </rPr>
      <t>http://www.telegraph.co.uk/news/uknews/1520234/RSPCA-blunder-puts-deadly-predator-into-crayfish-haven.html</t>
    </r>
    <r>
      <rPr>
        <sz val="10"/>
        <rFont val="Arial"/>
        <family val="0"/>
      </rPr>
      <t xml:space="preserve"> (Information from English Nature at the time was that the drain was from a roof downpipe, so presumably a heron had dropped the crayfish on the house roof.)</t>
    </r>
  </si>
  <si>
    <r>
      <t xml:space="preserve">Restaurant review: Rod Liddle at The Harrow at Little Bedwyn, The Sunday Times March 23, 2008.  </t>
    </r>
    <r>
      <rPr>
        <u val="single"/>
        <sz val="10"/>
        <rFont val="Arial"/>
        <family val="2"/>
      </rPr>
      <t>http://www.timesonline.co.uk/tol/life_and_style/food_and_drink/eating_out/a_a_gill/article3570946.ece</t>
    </r>
    <r>
      <rPr>
        <sz val="10"/>
        <rFont val="Arial"/>
        <family val="2"/>
      </rPr>
      <t xml:space="preserve">   The Times correspondent admitted releasing signal crayfish intended for food into his garden in the Kennet catchment and found one of them next day at a riding stable half a mile away.</t>
    </r>
  </si>
  <si>
    <t xml:space="preserve">Peay, S. &amp; Hiley, P. (2006). Biocide trial to eradicate signal crayfish in the North Esk catchment. Scottish Natural Heritage Commissioned Report No. 122 (Purchase Order No. 9725).   Observations of signal crayfish 2004, repeatedly emerging from gravel pit to grab insects off the bank by day, but none seen out of water during night-viewing surveys. </t>
  </si>
  <si>
    <t xml:space="preserve">Jeff Keenlyside, Kirklees Metropolitan Borough Council pers. comm. (2004). Signal crayfish feeding on the grass margins of a pond on a golf course near Huddersfield.   </t>
  </si>
  <si>
    <t>Peay, S. (2007, 2008). Observations of signal crayfish burrows in a stream in North Yorkshire with fluctuating water level, dry burrows were unoccupied, only partly wet or submerged ones had crayfish.</t>
  </si>
  <si>
    <r>
      <t xml:space="preserve">Demers A., Reynolds, J. D. (2002). A survey of the white-clawed crayfish </t>
    </r>
    <r>
      <rPr>
        <i/>
        <sz val="10"/>
        <rFont val="Arial"/>
        <family val="2"/>
      </rPr>
      <t>Austropotamobius pallipes</t>
    </r>
    <r>
      <rPr>
        <sz val="10"/>
        <rFont val="Arial"/>
        <family val="2"/>
      </rPr>
      <t xml:space="preserve"> (Lereboullet), and of water quality in two catchments of eastern Ireland.  Bulletin Francais de la Peche et de al Pisciculture 367, 741-762.</t>
    </r>
  </si>
  <si>
    <r>
      <t xml:space="preserve">Reynold, J. D., O'Keefe, C. (2005). Dietary patterns in stream- and lake-dwelling populations of </t>
    </r>
    <r>
      <rPr>
        <i/>
        <sz val="10"/>
        <rFont val="Arial"/>
        <family val="2"/>
      </rPr>
      <t>Austropotamobius pallipes</t>
    </r>
    <r>
      <rPr>
        <sz val="10"/>
        <rFont val="Arial"/>
        <family val="2"/>
      </rPr>
      <t>. Bulletin Francais de la Peche et de al Pisciculture 376-377, 715-730.</t>
    </r>
  </si>
  <si>
    <t>Peay, S., Proud, A. and Ward, D. (2006).White-clawed crayfish in muddy habitats: monitoring the population in the River Ivel, Bedfordshire, UK. Bulletin Français de la Pêche et de la Pisciculture 380-381, 1079-1094.</t>
  </si>
  <si>
    <t>Demers. A., Souty-Grosset, C., Trouilhe M-C, Fureder, L., Renai, B., Gherardi, F. (2006). Tolerance of three European native species of crayfish to hypoxia. Hydrobiologia 560, 425-432.</t>
  </si>
  <si>
    <r>
      <t xml:space="preserve">Grandjean, F., Bramard, M., Souty-Grosset-C. (1996). Distribution and proposals for the conservation of </t>
    </r>
    <r>
      <rPr>
        <i/>
        <sz val="10"/>
        <rFont val="Arial"/>
        <family val="2"/>
      </rPr>
      <t>Austropotamobius pallipes</t>
    </r>
    <r>
      <rPr>
        <sz val="10"/>
        <rFont val="Arial"/>
        <family val="2"/>
      </rPr>
      <t xml:space="preserve"> in a French department. Freshwater Crayfish 11, 655-664.</t>
    </r>
  </si>
  <si>
    <t>Johansen, S.L., Taugbol, T., (2008). Add stones, get crayfish- is it that simple? Freshwater Crayfish 16, 47-50.</t>
  </si>
  <si>
    <r>
      <t xml:space="preserve">Matthew, M. M., Reynolds, J. D., Keatinge, M. J. (1993). Macrophyte reduction and benthic community alteration by the crayfish </t>
    </r>
    <r>
      <rPr>
        <i/>
        <sz val="10"/>
        <rFont val="Arial"/>
        <family val="2"/>
      </rPr>
      <t>Austropotamobius pallipes</t>
    </r>
    <r>
      <rPr>
        <sz val="10"/>
        <rFont val="Arial"/>
        <family val="2"/>
      </rPr>
      <t xml:space="preserve"> (Lereboullet). Freshwater Crayfish 9, 289-299.</t>
    </r>
  </si>
  <si>
    <r>
      <t xml:space="preserve">Smith, G. R. T., Learner, M. A., Slater, F. M., Foster, J. (1996). Habitat features important for the conservation of the native crayfish  </t>
    </r>
    <r>
      <rPr>
        <i/>
        <sz val="10"/>
        <rFont val="Arial"/>
        <family val="2"/>
      </rPr>
      <t>Austropotamobius pallipes</t>
    </r>
    <r>
      <rPr>
        <sz val="10"/>
        <rFont val="Arial"/>
        <family val="2"/>
      </rPr>
      <t xml:space="preserve">  in Britain. Biological Conservation 75, 239-246.</t>
    </r>
  </si>
  <si>
    <t xml:space="preserve">Holdich, D. (2003). Ecology of the White-clawed Crayfish. Conserving Natura 2000 Rivers Ecology Series No. 1. English Nature, Peterborough. </t>
  </si>
  <si>
    <t>Magee, L (1995). Yorkshire Naturalists Union, pers. comm. Evidence given at River Wharfe Drought Orders public hearing, June 1995</t>
  </si>
  <si>
    <t>Lewis, A, Morris F. (2008). Report on a major stranding at Meldon, River Wansbeck, UK Crayfish News 30(4), 7-8.</t>
  </si>
  <si>
    <t>Ark site' term was first used in Ref. 2. The definition used here is adapted from Paul Bradley, pers. comm., 2008.</t>
  </si>
  <si>
    <t xml:space="preserve">This report has been produced as an aid for those involved in conservation of white-clawed crayfish in England and Wales.  It is intended as a tool for the initial feasibility stage of identifying potential ark sites and is issued here in spreadsheet format.  Further investigation would be required at individual sites if any are considered potentially suitable as ark sites. </t>
  </si>
  <si>
    <t xml:space="preserve">For example, if signal crayfish are expanding down a main river at a rate of 1 km/year and white-clawed crayfish are in a tributary 10 km downstream of the furthest downstream record of the signal crayfish, expect signal crayfish to reach the tributary confluence within 10 years. It could be much sooner, as the signal crayfish are at low abundance at the leading edge of invasion and may not be detected in surveys; the information may be years out of date, and the rate of invasion might be in the range 1-2 km/year depending on habitat suitability and time since introduction (Ref. 3, 4).  Without crayfish plague, there may be many years before the white-clawed crayfish population becomes extinct. Signal crayfish may expand more slowly up the tributary than down the main river and eliminate the native crayfish by competition (c. 4-7 years from detected arrival in rivers, Ref. 3 and still waters Ref. 4b). </t>
  </si>
  <si>
    <t xml:space="preserve"> If the signal crayfish are carrying crayfish plague, loss of all white-clawed crayfish could happen at any time before the arrival of the signal crayfish, either by other vectors or because individual white-clawed crayfish may move into the main river, become infected and then move back into the tributary to infect the rest of the population.</t>
  </si>
  <si>
    <t>4b</t>
  </si>
  <si>
    <t xml:space="preserve">There are some small, isolated watercourses that run directly to the sea, where there have been no white-clawed crayfish historically.  Some of these could potentially provide sufficient isolation for white-clawed crayfish to be introduced, but only if ecological impact assessment shows that such an introduction would not damage existing features of importance for nature conservation.  If the fauna and flora present is well-represented locally there may be a good case for introducing white-clawed crayfish. It needs careful consideration locally.
  </t>
  </si>
  <si>
    <r>
      <t>Are white-clawed crayfish absent from this site/watercourse?</t>
    </r>
    <r>
      <rPr>
        <sz val="10"/>
        <rFont val="Arial"/>
        <family val="2"/>
      </rPr>
      <t>(see note 1 below)</t>
    </r>
  </si>
  <si>
    <r>
      <t xml:space="preserve">Does the site have permanent water?  </t>
    </r>
    <r>
      <rPr>
        <sz val="10"/>
        <rFont val="Arial"/>
        <family val="2"/>
      </rPr>
      <t>(see note 3 below)</t>
    </r>
  </si>
  <si>
    <t>There appears to be little or no information as to whether white-clawed crayfish can survive in the hyporheic zone, a wet subsurface layer in stony streams, so unless further study shows survival is possible, assume that streams or other waterbodies that dry out are unsuitable as ark sites.</t>
  </si>
  <si>
    <t>Site with water quality of high ecological status (equivalent to Biological GQA Grade A), fed by groundwater, or surface drainage from land with semi-natural habitat or low intensity agriculture. Perennial water, little variation in water level, or slow seasonal variation and abundant refuge habitats at all water levels.</t>
  </si>
  <si>
    <t>2. To help select and prioritise potential ark sites from a range of options derived from a desk study.</t>
  </si>
  <si>
    <t>3. As an aid for recording relevant features of a potential ark site during a site visit.</t>
  </si>
  <si>
    <t>4. To help determine the risks associated with a potential ark site and hence the likelihood of success.</t>
  </si>
  <si>
    <r>
      <t>Notes on Table 7:</t>
    </r>
    <r>
      <rPr>
        <sz val="10"/>
        <rFont val="Arial"/>
        <family val="0"/>
      </rPr>
      <t xml:space="preserve"> usage and risks from access: the risks of introduction of non-native crayfish, casual introduction by children, deliberate  stocking by individuals intending to harvest crayfish, or release of illegally held crayfish from aquaria.  Also risks of unauthorised fish stocking and angling (see Table 6).  Risks are highest in or near urban areas, where there is easy vehicle access close by, or where there is casual access by day and/or night with little or no supervision or control.</t>
    </r>
  </si>
  <si>
    <t>Site name/reference and/or location can be entered in the grey box below (for a single site), or can be entered in the green shaded  columns if several sites are being assessed on the same sheet.</t>
  </si>
  <si>
    <t>go to Table 10 rationale</t>
  </si>
  <si>
    <t xml:space="preserve">comments on site or reason for rating chosen                      </t>
  </si>
  <si>
    <t>Admin. area (e.g. county)</t>
  </si>
  <si>
    <t xml:space="preserve">comments on site or reason for rating chosen                                       </t>
  </si>
  <si>
    <t>go to Table 4 habitat suitability: water quality and quantity</t>
  </si>
  <si>
    <t>go to rationale or continue to Table 4 habitat suitability: water quality and quantity</t>
  </si>
  <si>
    <t>Holdich, D. M., Peay, S. Foster, J., Hiley, P.D. and Brickland, J. H. (2006) White-clawed crayfish associated with  muddy habitats. Bulletin Français de la Pêche et de la Pisciculture 380-381, 1055-1078.</t>
  </si>
  <si>
    <r>
      <t xml:space="preserve">Notes on Table 9b: size.  </t>
    </r>
    <r>
      <rPr>
        <sz val="10"/>
        <rFont val="Arial"/>
        <family val="2"/>
      </rPr>
      <t xml:space="preserve">As yet, there is little information available about the size of successful ark sites and this is something that will have to be determined from case studies as more ark sites are developed.    The size of a site may have a bearing on other factors, especially usage and in some cases water availability. </t>
    </r>
    <r>
      <rPr>
        <sz val="10"/>
        <rFont val="Arial"/>
        <family val="0"/>
      </rPr>
      <t xml:space="preserve">
  </t>
    </r>
  </si>
  <si>
    <t>10-50% submerged bank steep, with good features, or with high clay content</t>
  </si>
  <si>
    <t xml:space="preserve">&lt;10% submerged bank steep with good features, or margin with well- developed emergent fringe &gt;20%. Can uprate easily by modification of bank and/or provision of additional habitat. </t>
  </si>
  <si>
    <t>all margins with uniform shallow gradient.  Emergent fringe &lt;20%, or conversely whole site shallow with emergents and overgrown. Can easily uprate to possible or good by habitat improvement.</t>
  </si>
  <si>
    <t>go to Table 9b</t>
  </si>
  <si>
    <r>
      <t>Notes on Table 9d</t>
    </r>
    <r>
      <rPr>
        <sz val="10"/>
        <rFont val="Arial"/>
        <family val="0"/>
      </rPr>
      <t xml:space="preserve">:  greater extent of steep and complex bank profile is associated with greater abundance of crayfish in watercourses (Ref.24).  Percentages given here are indicative only. </t>
    </r>
  </si>
  <si>
    <t>Refuge potential in &lt;10 % of margin or &lt;1% overall.  Or &gt;90% soft silt on the bed. Can easily uprate to possible or good by provision of more refuges, natural or artificial.</t>
  </si>
  <si>
    <t>abundant, overlapping irregular boulders (&gt;25 cm) on &gt; 20% of the bed, overlying sand, gravel or clay; deeply cracked and fissured rock in margins and on up to 50% of bed; submerged unmortared rough stone revetting along banks or structures. Refuge potential in &gt; 75% of margin and &gt; 20% overall.</t>
  </si>
  <si>
    <t>9c</t>
  </si>
  <si>
    <t>mineral type</t>
  </si>
  <si>
    <t>size</t>
  </si>
  <si>
    <t>stage of development</t>
  </si>
  <si>
    <t>bank profile</t>
  </si>
  <si>
    <t>substrate (submerged)</t>
  </si>
  <si>
    <t>bankside vegetation</t>
  </si>
  <si>
    <r>
      <t>Note on Table 11 Summary</t>
    </r>
    <r>
      <rPr>
        <sz val="10"/>
        <rFont val="Arial"/>
        <family val="0"/>
      </rPr>
      <t xml:space="preserve">: this table contains links from Tables 1-10 and </t>
    </r>
    <r>
      <rPr>
        <u val="single"/>
        <sz val="10"/>
        <rFont val="Arial"/>
        <family val="2"/>
      </rPr>
      <t>it will be completed automatically</t>
    </r>
    <r>
      <rPr>
        <sz val="10"/>
        <rFont val="Arial"/>
        <family val="0"/>
      </rPr>
      <t xml:space="preserve"> when ratings are given in the preceding tables.  </t>
    </r>
  </si>
  <si>
    <t>10 - 75% margin partly shaded by deciduous shrubs or trees, as above.</t>
  </si>
  <si>
    <t>10 - 75% margin partly shaded by shrubs or trees (optimum unknown and may differ for streams and still waters)</t>
  </si>
  <si>
    <t>Habitat suitability:</t>
  </si>
  <si>
    <r>
      <t>Note on Table 13 action</t>
    </r>
    <r>
      <rPr>
        <sz val="10"/>
        <rFont val="Arial"/>
        <family val="0"/>
      </rPr>
      <t>: review Table 10 rationale to consider the local context in the catchment/region and Table 11 summary to view all the ratings.  If there is realistic potential for improvement, complete Table 12 (improvement) and reconsider using the expected future ratings. Table 13 suggests future action based on ratings.  Depending on the stage at which this assessment is carried out, there may be varying degrees of confidence, depending on whether it is an initial desk study, after a walkover inspection, or after more detailed surveys at the site and/or catchment.</t>
    </r>
  </si>
  <si>
    <t xml:space="preserve">7. To encourage recording of relevant features of sites selected as potenital ark sites, an aid when case studies are reviewed in future and used to refine guidance on ark sites.
</t>
  </si>
  <si>
    <r>
      <t>www.environment-agency.gov.uk</t>
    </r>
    <r>
      <rPr>
        <sz val="10"/>
        <rFont val="Arial"/>
        <family val="2"/>
      </rPr>
      <t xml:space="preserve">  Search menus to At Home and Leisure; What's in My Backyard; River quality</t>
    </r>
  </si>
  <si>
    <r>
      <t xml:space="preserve">Decision made </t>
    </r>
    <r>
      <rPr>
        <sz val="10"/>
        <rFont val="Arial"/>
        <family val="2"/>
      </rPr>
      <t>(type 1 in colum)</t>
    </r>
  </si>
  <si>
    <t>Current rating</t>
  </si>
  <si>
    <t>Improve rating? (enter potential rating, or NA not applicable)</t>
  </si>
  <si>
    <t>Timescale required (1 &lt;6 month, 2 &lt;1 year, 3 &lt;3 years, 4 &gt;3 years)</t>
  </si>
  <si>
    <t xml:space="preserve">Comment on action/feasibility of improvement    </t>
  </si>
  <si>
    <t>Depending on the stage at which this assessment is carried out, there may be uncertainty about some of the answers.  If so, this should prompt more detailed consideration of the topic in the Stage 2 criteria, plus further investigation on site as necessary.</t>
  </si>
  <si>
    <t xml:space="preserve">In the long term white-clawed crayfish may only survive in "Ark sites", sites with suitable habitat, which are completely isolated from both non-native crayfish and crayfish plague. 
</t>
  </si>
  <si>
    <r>
      <t xml:space="preserve">The selection criteria have been set up as qualitative ratings deliberately.  Sites are rated as "best", "good", "possible", "poor" and in one case "bad". It is </t>
    </r>
    <r>
      <rPr>
        <u val="single"/>
        <sz val="10"/>
        <rFont val="Arial"/>
        <family val="2"/>
      </rPr>
      <t>not</t>
    </r>
    <r>
      <rPr>
        <sz val="10"/>
        <rFont val="Arial"/>
        <family val="0"/>
      </rPr>
      <t xml:space="preserve"> intended that numerical scores or weightings are added.  Assigning numerical values encourages people to aggregate scores into a cumulative total and then make decisions solely on whether the total passes some threshold, i.e. much important detail is masked.  In selecting potential ark sites it is important to consider all the factors together.    </t>
    </r>
  </si>
  <si>
    <t>Holdich, D. M., Sibley, P. and Peay, S. (2004). The white-clawed crayfish – a decade on. British Wildlife 15, 153-164.</t>
  </si>
  <si>
    <t xml:space="preserve">It is important to have a strategy for conservation of white-clawed crayfish at a regional to local level.  The current status of white-clawed crayfish differs markedly between regions and the immediate threats also differ.  In some areas there are still several extensive white-clawed crayfish populations available, from which individuals can be taken to start new populations (donor stock). In other areas there are only a few small populations left. (Ref. 6)
   </t>
  </si>
  <si>
    <t>Start at Table 1, select the description that best matches the site, on the basis of available information and mark it in the rating column by typing 1 at the corresponding row in the pale green column.  The entry will appear as a rating in the blue shaded box below the table and will be copied automatically to the summary table (Table 11), which shows the results of the whole assessment. Select one rating only in each Table.</t>
  </si>
  <si>
    <r>
      <t xml:space="preserve">Copies of this spreadsheet can be downloaded from Buglife - The Invertebtate Conservation Trust.  Go to:   </t>
    </r>
    <r>
      <rPr>
        <u val="single"/>
        <sz val="10"/>
        <rFont val="Arial"/>
        <family val="2"/>
      </rPr>
      <t>http://www.buglife.org.uk/conservation/currentprojects/crayfish.htm</t>
    </r>
  </si>
  <si>
    <t>Action(s) to improve</t>
  </si>
  <si>
    <r>
      <t>If the decision is made to proceed further with a potential ark site, "go", this does not mean proceed to introduction of white-clawed crayfish immediately.  If it hasn't already been done, a detailed feasibility check is needed, requiring site surveys.</t>
    </r>
    <r>
      <rPr>
        <sz val="10"/>
        <rFont val="Arial"/>
        <family val="0"/>
      </rPr>
      <t xml:space="preserve">  Factors to consider at that stage are discussed in the Reintroduction protocol (Ref.8); key questions are outlined below. </t>
    </r>
  </si>
  <si>
    <t>Criteria for selecting ark sites for white-clawed crayfish</t>
  </si>
  <si>
    <t xml:space="preserve">Many catchments that have populations of white-clawed crayfish also have invading populations of non-native crayfish, which will replace the white-clawed crayfish over time, unless there are significant barriers preventing colonization (Ref.2, 3, 4).
  </t>
  </si>
  <si>
    <t xml:space="preserve">In many areas, it is likely to be easier to find potential Ark sites in still waters.   Relatively new sites such as former quarries and other mineral working sites have great potential (Ref 5).  Such sites have often not had time to develop high biological diversity and assemblages of rare species that might be disturbed by the introduction of white-clawed crayfish. With still waters also, introductions can only be considered where they will not damage existing features of importance for nature conservation.  
</t>
  </si>
  <si>
    <t xml:space="preserve">The selection criteria are intended to provide a simple tool to help identify potential Ark sites and decide which ones to pursue, or to assign priorities for projects on individual sites.  </t>
  </si>
  <si>
    <t>Criteria for selecting Ark sites for white-clawed crayfish: Stage 1 filter</t>
  </si>
  <si>
    <t>Continue to the table shown in the "next stage" column for the rating selected.  If the rating selected is "poor", the next stage column will recommend "go to rationale" (Table 10).  Users can chose to use this as a filter, excluding such sites from further consideration, especially if the poor rating is in Tables 1-3.  However, users may find it useful to continue through the rest of the tables of criteria (Tables 1-9) and review sites in full, having completed the whole assessment.</t>
  </si>
  <si>
    <t>For printing, the Print Area has been set intially to show only one site.  The formulae extend to another 3 columns and can be extended to additional columns if required, allowing a number of sites to be considered at the same time. If so, the Print Area can be re-set to allow printing of the assessment of all the sites.</t>
  </si>
  <si>
    <r>
      <t>Note on Table 2</t>
    </r>
    <r>
      <rPr>
        <sz val="10"/>
        <rFont val="Arial"/>
        <family val="0"/>
      </rPr>
      <t>: the reason for this assessment of flooding is that during extreme flood events, the whole bed substrate may move and sections of bank may be scoured out.  Whilst such events probably crush most displaced crayfish, there are several examples from northern England of large numbers of white-clawed crayfish being washed out and stranded on floodplain fields (Ref. 12, 13).  Despite heavy predation by birds, many managed to walk overland back to the river.  Similar stranding could occur with non-native crayfish too, so once they colonise a river close to an ark site, there is the potential for them to strand and then walk to the ark site while ground is still at least partly flooded. Table 2 is intended primarily for isolated stillwater sites, but could be used to consider the degree of isolation in small isolated catchments.</t>
    </r>
  </si>
  <si>
    <t>There are no known cases to date of signal crayfish having colonised across a watershed between two catchments.  In most cases the dry areas between headwater streams make it unlikely.  Nonetheless, where the watershed is a permanently or seasonally wet plateau such a transfer might be possible in theory.  Signal crayfish are colonising the headwaters of the River Clyde in Scotland and are already in moorland close to the summit.  The extent of colonisation is the  subject of current research in the south of Scotland (Ref. 14).</t>
  </si>
  <si>
    <t>Site has throughflow and no barriers and barriers cannot be constructed. A site may be a watercourse with or without an associated still water.</t>
  </si>
  <si>
    <t>Site has minor inflow (e.g. spring seepage), has no potential for non-native crayfish upstream and no outflow. Such a site will generally be a still water, with spring inflows or minor surface drainage.</t>
  </si>
  <si>
    <t>Site is a wholly enclosed still water, no watercourse in or out.</t>
  </si>
  <si>
    <t xml:space="preserve"> A major barrier which is not completely secure may still delay invasion by non-native crayfish for long enough that a population of white-clawed crayfish can be established and used as donor stock for more secure Ark sites, long after the original donor population has been lost.  Water supply reservoirs or hydro-schemes tend to have the largest dams.  Inspect the outfall for any compensation flow released under normal conditions, plus any spillway for the overflow if different.  These may already be secure barriers, or they may be made more secure by relatively minor alterations, which can sometimes be included at low cost during maintenance work on the dam and associated structures. Simple barriers are unlikely to stop downstream spread.</t>
  </si>
  <si>
    <r>
      <t>Note on Table 3</t>
    </r>
    <r>
      <rPr>
        <sz val="10"/>
        <rFont val="Arial"/>
        <family val="0"/>
      </rPr>
      <t xml:space="preserve">:  for still waters with outflow and/or watercourses with a barrier. Sloping surfaces are readily climbed by crayfish. Even vertical ones can be climbed if they are rough rock or stone, or are covered by mosses and filamentous algae. It is assumed (but not proven) that the higher the vertical climb, the less likely a crayfish will scale it.  Vertical, smooth and preferably largely dry barriers will be the most effective.  Some research on barriers is underway, but more work is needed. Any case studies of barriers that appear to be successful in preventing invasion by signal crayfish would be useful; also barriers that were temporary, especially if there is any information on how long it took for the crayfish to overcome the barrier (please email stephanie@crayfish.org.uk). </t>
    </r>
  </si>
  <si>
    <t>Bramard M., Demers A., Trouilhe, M-C, Bachelier E., Dumas J.C., Fournier C., Broussard E., Robin, O., Souty-Grosset C., Grandjean, F. (2006 Distribution of indigenous and non-indigenous crayfish populations in the Poitou-Charentes region (France): Evolution over the past 25 years. Bulletin Francais de la Peche et de al Pisciculture 380-381, 857-866.</t>
  </si>
  <si>
    <r>
      <t xml:space="preserve">Foster, J. (1995). Factors influencing the distribution and abundance of the crayfish </t>
    </r>
    <r>
      <rPr>
        <i/>
        <sz val="10"/>
        <rFont val="Arial"/>
        <family val="2"/>
      </rPr>
      <t>Austropotamobius pallipes</t>
    </r>
    <r>
      <rPr>
        <sz val="10"/>
        <rFont val="Arial"/>
        <family val="2"/>
      </rPr>
      <t xml:space="preserve"> (Lereboullet) in Wales and the Marches, UK. Freshwater Crayfish 8, 78-98.</t>
    </r>
  </si>
  <si>
    <t>go to rationale or continue to Table 6 angling</t>
  </si>
  <si>
    <t>go to rationale or continue to Table 7 usage and risks from access</t>
  </si>
  <si>
    <t>go to rationale or continue to Table 7 usage and risks from access.  Relatively high risk of failure in short to medium term (1-10 years).</t>
  </si>
  <si>
    <t>Table 7 Usage and risks from access</t>
  </si>
  <si>
    <t>Table 6 Angling</t>
  </si>
  <si>
    <t xml:space="preserve">public access, but controlled or likely to be responsible, e.g. nature reserve with wardening. </t>
  </si>
  <si>
    <t>public access, general but not especially high risk, e.g. rural, or wardened country park; may be some watersports use, but clean gear policy among users. No mooring of boats on site.</t>
  </si>
  <si>
    <t>Minimum extent of suitable habitat for a viable population is not known. However, most garden ponds are unlikely to be suitable.  There is no scope for independent movement of white-clawed crayfish between wholly enclosed sites.</t>
  </si>
  <si>
    <t xml:space="preserve">
</t>
  </si>
  <si>
    <r>
      <t xml:space="preserve">Notes on Table 9c: stage of development.  </t>
    </r>
    <r>
      <rPr>
        <sz val="10"/>
        <rFont val="Arial"/>
        <family val="2"/>
      </rPr>
      <t>There may be advantages to introduction of white-clawed crayfish to relatively recent sites, as it is usually the most widespread and ubiquitous species that colonise first.  Old sites with very high existing biodiversity and many rare species of aquatic invertebrates could be adversely affected by an introduction of white-clawed crayfish, as changes could occur due to predation or competition.  This would require ecological assessment, but, for example, if a site is already a SSSI for rare pond snails or stoneworts, it is probably inadvisable to introduce white-clawed crayfish. Some reductions in the abundance of Chara and of some invertebrate species (e.g. Gammarus and chironomidae) have been recorded in cage trials in Ireland (Ref. 25), although dietary patterns vary with size in white-clawed crayfish (Ref. 26), with juvenile crayfish consuming more animal food and adults consuming proportionally more leaf litter, algae and mosses..</t>
    </r>
  </si>
  <si>
    <t xml:space="preserve">site &lt; 1 year old, fauna and flora will be sparse initially.  Site may need plants and substrate with fauna from an established site to accerelate development before crayfish are introduced.  Concentrate improvement on the area where crayfish are introduced. A site can be improved to possible or even good, but in most cases will require &gt;1 year from bare substrate, or at least a full growing season.
</t>
  </si>
  <si>
    <r>
      <t>Notes on Table 9e</t>
    </r>
    <r>
      <rPr>
        <sz val="10"/>
        <rFont val="Arial"/>
        <family val="0"/>
      </rPr>
      <t xml:space="preserve">: substrate (submerged).  Percentages given here are indicative only.  Accumulated silt may be a problem in some still water sites, as it can clog refuges and create anoxic conditions.  Nonetheless, white-clawed crayfish can survive in very muddy habitats (Ref. 27,28). A high content of twigs helps.  White-clawed crayfish cope with surprisingly low dissolved oxygen, e.g. 3 mg/l for 12 days (Ref. 29) and long term in a pond with dissolved oxygen in the range 0.5-5 mg/l (Ref.  30). Availability of refuges can limit the abundance of crayfish in soft-bottomed sites, but this can be amended by addition of suitable material as refuges (Ref. 32).
</t>
    </r>
  </si>
  <si>
    <t>mixed cobble and boulder (&gt;15 cm) overlapping to provide crevices on &gt;20% bed, especially if near good bank features; gabion baskets or similar with large, laid stone;  layers of broken tile drains or clay roof tiles; irregular overlapping pieces of broken rough concrete c. 20-60 cm; faggot bundles or other woody material on bed. Refuge potential in &gt; 50% of margin and &gt; 10% overall.</t>
  </si>
  <si>
    <t>refuge potential in &gt;10% of margin and &gt; 5% overall. Can very easily uprate by provision of more refuges.(Consider scope for improvement in Table 12).</t>
  </si>
  <si>
    <t xml:space="preserve">&lt; 10% margin shaded or &gt; 75% shaded by deciduous shrubs or trees; if dense shade around margins, site needs to be large enough to avoid complete shading and rapid accumulation of organic silt. Or site should be running water with enough flow at times to clear some leaf litter and silt.  </t>
  </si>
  <si>
    <r>
      <t>Notes on Table 9f: bankside vegetation</t>
    </r>
    <r>
      <rPr>
        <sz val="10"/>
        <rFont val="Arial"/>
        <family val="0"/>
      </rPr>
      <t>. It is not certain whether it is shading or shading in combination with input of leaf litter and the availability of submerged roots that is attractive to crayfish. Shading by trees and tall scrub can be modified by selective planting, natural regeneration or coppicing, but also consider any requirements for existing biodiversity in terrestrial habitats.  Bankside vegetation is likely to be only a minor factor in determining a potential ark site.  Trees and shrubs may restrict access for angling, possibly useful if there is no authorised angling.  However, accumulation of leaf litter and silt in a still water site may accelerate natural succession and lead to an earlier requirement for maintenance.</t>
    </r>
  </si>
  <si>
    <r>
      <t>Notes on Table 10 rationale/risk assessment</t>
    </r>
    <r>
      <rPr>
        <sz val="10"/>
        <rFont val="Arial"/>
        <family val="0"/>
      </rPr>
      <t xml:space="preserve">: </t>
    </r>
    <r>
      <rPr>
        <u val="single"/>
        <sz val="10"/>
        <rFont val="Arial"/>
        <family val="2"/>
      </rPr>
      <t>this table considers the regional/local context of a site as well as the site criteria and is a supplement to the main tables (Table 1-9)</t>
    </r>
    <r>
      <rPr>
        <sz val="10"/>
        <rFont val="Arial"/>
        <family val="0"/>
      </rPr>
      <t>.  The aim is to  predict the success of an ark site over time, or assess the risks.  It requires some information on the current distribution of native and non-native crayfish in the catchment/region and the frequency of outbreaks of crayfish plague.  Information on fisheries stocking may also be useful.  Users are directed to this rationale table from Tables 1-9 if a "poor" rating is selected in those.  Users who work through all criteria in Tables 1-9 first can use Table 10 as an overview of site and strategy before proceeding further.  Select the rating that applies most closely. Sites with one or more "poor" ratings in Tables 1-9 are likely to be rated "possible" or "poor" in this Table. This does not necessarily prevent the site being taken forward as a potential ark site.</t>
    </r>
  </si>
  <si>
    <t xml:space="preserve">Explanatory notes are given before each table. A comments section is included so users can make their own notes on why the rating was selected, any uncertainty and whether further investigation is needed on this aspect.
</t>
  </si>
  <si>
    <t>References</t>
  </si>
  <si>
    <t xml:space="preserve">Angling by small club, syndicate or individual operating a strict code on biosecurity, full commitment of all members to a clean-gear policy. Well-controlled, preferably with a regular bailiff.  Either no fish-stocking, or only from a source where it is certain to be free from non-native crayfish and crayfish plague. Management is sympathetic to the needs of white-clawed crayfish.   </t>
  </si>
  <si>
    <t xml:space="preserve">Angling by large club operating a strict code on biosecurity and biosecurity measures clearly displayed. Regular water bailiff on site. Either no fish-stocking, or only from a source where it is known to be free from non-native crayfish. Management is sympathetic to the needs of white-clawed crayfish.  </t>
  </si>
  <si>
    <t>Site fed by surface water of good ecological status or better (equivalent to Biological GQA Grade A or B). Very low risk of any intermittent discharges of lower quality or else mitigation measures in place to divert or contain them so no reduction in water quality of the ark site.  Watercourses may be  subject to large variations in flow and level, but crayfish cope provided they have adequate wet refuges under all flow conditions. Consider likelihood of watercourse drying out or nearly so in dry summers or seasonally and downgrade to possible or poor if this is a significant risk.</t>
  </si>
  <si>
    <r>
      <t>Note on Table 6</t>
    </r>
    <r>
      <rPr>
        <sz val="10"/>
        <rFont val="Arial"/>
        <family val="0"/>
      </rPr>
      <t xml:space="preserve"> angling: The best situation is if a site remains with no angling and no stocking with fish.  Once angling starts on a waterbody it tends to continue,  whether it is formally let or not.  Even if a waterbody starts out free from fish,  individuals may carry out unauthorised stocking, then start angling.   A growing number of clubs have a policy of clean, dry gear, or disinfection, to reduce the risk of  fish diseases and parasites, treatments which also protect against crayfish plague.  However, an angling club may find it difficult to prevent non-members from fishing on a waterbody they manage.  Stocking fish from sources free from non-native crayfish is more problematic, especially as suppliers may buy in fish from outside sources and then sell them on.  Nonetheless, white-clawed crayfish have survived for many years on sites with angling, so it is possible to have ark sites with responsible angling.  Nonetheless, even with a highly responsible club,  a turnover of membership or a change of committee may lead to standards slipping, with potentially lethal consequences for white-clawed crayfish.  
</t>
    </r>
  </si>
  <si>
    <t>9a: mineral type</t>
  </si>
  <si>
    <t>9c: stage of development</t>
  </si>
  <si>
    <t>9d: bank profile</t>
  </si>
  <si>
    <t>9e: substrate (submerged)</t>
  </si>
  <si>
    <t>9f: bankside vegetation</t>
  </si>
  <si>
    <t>go to  Table 9b</t>
  </si>
  <si>
    <t>go to rationale or continue to Table 9b</t>
  </si>
  <si>
    <t>go to  Table 9c</t>
  </si>
  <si>
    <t>go to  Table 9d</t>
  </si>
  <si>
    <t>go to  Table 9e</t>
  </si>
  <si>
    <t>go to  Table 9f</t>
  </si>
  <si>
    <t>9b: size</t>
  </si>
  <si>
    <t xml:space="preserve">Peay, S. (2003). Guidance on Habitat for White-clawed Crayfish. R&amp;D Technical Report W1-067/TR, Environment Agency, Bristol. 66 pp. </t>
  </si>
  <si>
    <t xml:space="preserve">An ark site for white-clawed crayfish is a discrete waterbody, comprising running and/or still water, which supports a healthy, recruiting population of white-clawed crayfish and which can be reasonably expected to sustain a population in favourable condition for the foreseeable future, without significant management intervention (Ref 1a).
  </t>
  </si>
  <si>
    <t xml:space="preserve">White-clawed crayfish populations are under threat throughout their range in England and Wales. Many populations have been lost already and many more will be lost in years to come due to non-native crayfish and crayfish plague (Ref.1).  Conservation of white-clawed crayfish in the long term is feasible, but needs action urgently.
      </t>
  </si>
  <si>
    <t xml:space="preserve">Although most of the remaining populations of white-clawed crayfish are in streams, rivers and some canals, they can also survive in still water, including former quarries and other mineral working sites, amenity lakes and large ponds.
</t>
  </si>
  <si>
    <t xml:space="preserve">There are sections of some catchments where large dams can isolate upper parts of catchments from invading non-native crayfish and these have potential as Ark sites.  They may already have white-clawed crayfish populations that pre-date the construction of the dams or other barriers.  If so, such sites may be existing Ark sites and the priority is to identify any existing risks, so those can be removed or minimised, where feasible and the conservation status of the site protected.  Unless there are exceptional circumstances, existing Ark sites with white-clawed crayfish present should not be considered for further introductions.  Phased introduction of donor stock from one source is reasonable when starting a new site however.  
</t>
  </si>
  <si>
    <t xml:space="preserve">The frequency of crayfish plague outbreaks differs between regions, with some populations of non-native crayfish carrying crayfish plague, whereas some are not carrying the disease at present. Even where white-clawed crayfish populations are relatively widespread now, the situation may change very rapidly.  One outbreak of crayfish plague can cause complete extinction of an entire population of white-clawed crayfish within weeks, potentially eliminating all the white-clawed crayfish in running water in a catchment.  This means that finding potential ark sites for white-clawed crayfish is a matter of urgency in all regions/River Basin Districts in which white-clawed crayfish have been present.
  </t>
  </si>
  <si>
    <t xml:space="preserve">(Re-)Introduction to selected sites is included in the Species Action Plan for white-clawed crayfish, part of the UK Biodiversity Action Plan (Ref.7).  Translocations of species under threat have already been identified as mitigation against losses due to invasive species in several River Basin Plans. 
  </t>
  </si>
  <si>
    <t xml:space="preserve">An overall approach to (re)introducing the white-clawed crayfish was outlined in the reintroduction protocol (Ref.8), which was part of the Life in UK Rivers project and so primarily dealt with running water.  The criteria here expand and update the section of the protocol on feasibility.
   </t>
  </si>
  <si>
    <t xml:space="preserve">It is not intended to suggest that sites should only be considered if they are "ideal".  As with any species whose populations are dispersed or fragmented, the more sites available, the greater the likelihood of longterm survival of the species.  It may be necessary to proceed with sites that are suboptimal in some respects, simply because there are relatively few options initially.  Delaying setting up Ark sites until "ideal" sites are available (e.g. from new mineral workings) may mean that the white-clawed crayfish becomes extinct in more catchments, or even whole regions, thus eliminating the local sources of donor stock.
</t>
  </si>
  <si>
    <t>Reviewed by:  Pete Sibley and Martin Frayling (Environment Agency);  Lydia Robbins and Craig Stenson (Avon Wildlife Trust), Paul Bradley (Bioscape), Jen Nightingale (Bristol Zoological Garden), Julian Reynolds (Crayfish Survey and Research), Vicky Kindemba and Andrew Whitehouse (Buglife).</t>
  </si>
  <si>
    <t xml:space="preserve">Version: 8th April 2009 </t>
  </si>
  <si>
    <r>
      <t xml:space="preserve">Author: </t>
    </r>
    <r>
      <rPr>
        <b/>
        <sz val="10"/>
        <rFont val="Arial"/>
        <family val="2"/>
      </rPr>
      <t>Stephanie Peay</t>
    </r>
    <r>
      <rPr>
        <sz val="10"/>
        <rFont val="Arial"/>
        <family val="2"/>
      </rPr>
      <t xml:space="preserve">                              </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</si>
</sst>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s>
  <fonts count="44">
    <font>
      <sz val="10"/>
      <name val="Arial"/>
      <family val="0"/>
    </font>
    <font>
      <b/>
      <sz val="10"/>
      <name val="Arial"/>
      <family val="2"/>
    </font>
    <font>
      <vertAlign val="superscript"/>
      <sz val="10"/>
      <name val="Arial"/>
      <family val="2"/>
    </font>
    <font>
      <u val="single"/>
      <sz val="10"/>
      <name val="Arial"/>
      <family val="2"/>
    </font>
    <font>
      <b/>
      <u val="single"/>
      <sz val="10"/>
      <name val="Arial"/>
      <family val="2"/>
    </font>
    <font>
      <u val="single"/>
      <sz val="10"/>
      <color indexed="12"/>
      <name val="Arial"/>
      <family val="2"/>
    </font>
    <font>
      <u val="single"/>
      <sz val="10"/>
      <color indexed="36"/>
      <name val="Arial"/>
      <family val="2"/>
    </font>
    <font>
      <i/>
      <sz val="10"/>
      <name val="Arial"/>
      <family val="2"/>
    </font>
    <font>
      <sz val="10"/>
      <color indexed="63"/>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50"/>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3">
    <xf numFmtId="0" fontId="0" fillId="0" borderId="0" xfId="0" applyAlignment="1">
      <alignment/>
    </xf>
    <xf numFmtId="0" fontId="1" fillId="0" borderId="10" xfId="0" applyFont="1" applyBorder="1" applyAlignment="1">
      <alignment vertical="top" wrapText="1"/>
    </xf>
    <xf numFmtId="0" fontId="1" fillId="0" borderId="11"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1" fillId="0" borderId="0" xfId="0" applyFont="1" applyAlignment="1">
      <alignment/>
    </xf>
    <xf numFmtId="0" fontId="1" fillId="0" borderId="0" xfId="0" applyFont="1" applyAlignment="1">
      <alignment wrapText="1"/>
    </xf>
    <xf numFmtId="0" fontId="0" fillId="0" borderId="0" xfId="0" applyAlignment="1">
      <alignment wrapText="1"/>
    </xf>
    <xf numFmtId="0" fontId="1" fillId="0" borderId="10" xfId="0" applyFont="1" applyBorder="1" applyAlignment="1">
      <alignment wrapText="1"/>
    </xf>
    <xf numFmtId="0" fontId="1" fillId="33" borderId="10" xfId="0" applyFont="1" applyFill="1" applyBorder="1" applyAlignment="1">
      <alignment vertical="top" wrapText="1"/>
    </xf>
    <xf numFmtId="0" fontId="0" fillId="0" borderId="10" xfId="0" applyBorder="1" applyAlignment="1">
      <alignment wrapText="1"/>
    </xf>
    <xf numFmtId="0" fontId="0" fillId="0" borderId="10" xfId="0" applyBorder="1" applyAlignment="1">
      <alignment/>
    </xf>
    <xf numFmtId="0" fontId="1" fillId="34" borderId="10" xfId="0" applyFont="1" applyFill="1" applyBorder="1" applyAlignment="1">
      <alignment vertical="top" wrapText="1"/>
    </xf>
    <xf numFmtId="0" fontId="1" fillId="35" borderId="10" xfId="0" applyFont="1" applyFill="1" applyBorder="1" applyAlignment="1">
      <alignment vertical="top" wrapText="1"/>
    </xf>
    <xf numFmtId="0" fontId="1" fillId="36" borderId="10" xfId="0" applyFont="1" applyFill="1" applyBorder="1" applyAlignment="1">
      <alignment vertical="top" wrapText="1"/>
    </xf>
    <xf numFmtId="0" fontId="1" fillId="0" borderId="0" xfId="0" applyFont="1" applyAlignment="1">
      <alignment vertical="top" wrapText="1"/>
    </xf>
    <xf numFmtId="0" fontId="1" fillId="0" borderId="14" xfId="0" applyFont="1" applyBorder="1" applyAlignment="1">
      <alignment vertical="top" wrapText="1"/>
    </xf>
    <xf numFmtId="0" fontId="0" fillId="0" borderId="15" xfId="0" applyBorder="1" applyAlignment="1">
      <alignment wrapText="1"/>
    </xf>
    <xf numFmtId="0" fontId="0" fillId="0" borderId="10" xfId="0" applyBorder="1" applyAlignment="1">
      <alignment vertical="top" wrapText="1"/>
    </xf>
    <xf numFmtId="0" fontId="0" fillId="0" borderId="10" xfId="0" applyFill="1" applyBorder="1" applyAlignment="1">
      <alignment vertical="top" wrapText="1"/>
    </xf>
    <xf numFmtId="0" fontId="0" fillId="0" borderId="16" xfId="0" applyFill="1" applyBorder="1" applyAlignment="1">
      <alignment vertical="top" wrapText="1"/>
    </xf>
    <xf numFmtId="0" fontId="0" fillId="0" borderId="15" xfId="0" applyBorder="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0" xfId="0" applyAlignment="1">
      <alignment horizontal="center"/>
    </xf>
    <xf numFmtId="0" fontId="0" fillId="0" borderId="0" xfId="0" applyFill="1" applyAlignment="1">
      <alignment vertical="top" wrapText="1"/>
    </xf>
    <xf numFmtId="0" fontId="0" fillId="0" borderId="0" xfId="0" applyAlignment="1">
      <alignment vertical="top"/>
    </xf>
    <xf numFmtId="0" fontId="1" fillId="0" borderId="0" xfId="0" applyFont="1" applyFill="1" applyAlignment="1">
      <alignment vertical="top" wrapText="1"/>
    </xf>
    <xf numFmtId="0" fontId="0" fillId="0" borderId="0" xfId="0" applyAlignment="1">
      <alignment horizontal="center" vertical="top"/>
    </xf>
    <xf numFmtId="0" fontId="0" fillId="0" borderId="11" xfId="0" applyBorder="1" applyAlignment="1">
      <alignment wrapText="1"/>
    </xf>
    <xf numFmtId="0" fontId="0" fillId="0" borderId="16" xfId="0" applyBorder="1" applyAlignment="1">
      <alignment vertical="top" wrapText="1"/>
    </xf>
    <xf numFmtId="0" fontId="0" fillId="0" borderId="0" xfId="0" applyBorder="1" applyAlignment="1">
      <alignment vertical="top" wrapText="1"/>
    </xf>
    <xf numFmtId="0" fontId="0" fillId="0" borderId="0" xfId="0" applyBorder="1" applyAlignment="1">
      <alignment wrapText="1"/>
    </xf>
    <xf numFmtId="0" fontId="0" fillId="0" borderId="0" xfId="0" applyFill="1" applyBorder="1" applyAlignment="1">
      <alignment vertical="top" wrapText="1"/>
    </xf>
    <xf numFmtId="0" fontId="0" fillId="0" borderId="0" xfId="0" applyBorder="1" applyAlignment="1">
      <alignment vertical="top"/>
    </xf>
    <xf numFmtId="0" fontId="0" fillId="0" borderId="0" xfId="0" applyFill="1" applyBorder="1" applyAlignment="1">
      <alignment wrapText="1"/>
    </xf>
    <xf numFmtId="0" fontId="1" fillId="37" borderId="16" xfId="0" applyFont="1" applyFill="1" applyBorder="1" applyAlignment="1">
      <alignment vertical="top" wrapText="1"/>
    </xf>
    <xf numFmtId="0" fontId="1" fillId="0" borderId="12" xfId="0" applyFont="1" applyBorder="1" applyAlignment="1">
      <alignment vertical="top" wrapText="1"/>
    </xf>
    <xf numFmtId="0" fontId="0" fillId="0" borderId="10" xfId="0" applyBorder="1" applyAlignment="1">
      <alignment horizontal="center"/>
    </xf>
    <xf numFmtId="0" fontId="0" fillId="0" borderId="10" xfId="0" applyFont="1" applyFill="1" applyBorder="1" applyAlignment="1">
      <alignment horizontal="left" wrapText="1" indent="1"/>
    </xf>
    <xf numFmtId="0" fontId="1" fillId="0" borderId="10" xfId="0" applyFont="1" applyBorder="1" applyAlignment="1">
      <alignment/>
    </xf>
    <xf numFmtId="0" fontId="1" fillId="0" borderId="0" xfId="0" applyFont="1" applyAlignment="1">
      <alignment horizontal="center" vertical="top"/>
    </xf>
    <xf numFmtId="0" fontId="0" fillId="38" borderId="10" xfId="0" applyFill="1" applyBorder="1" applyAlignment="1">
      <alignment horizontal="center"/>
    </xf>
    <xf numFmtId="0" fontId="1" fillId="38" borderId="10" xfId="0" applyFont="1" applyFill="1" applyBorder="1" applyAlignment="1">
      <alignment horizontal="center" wrapText="1"/>
    </xf>
    <xf numFmtId="0" fontId="1" fillId="39" borderId="10" xfId="0" applyFont="1" applyFill="1" applyBorder="1" applyAlignment="1">
      <alignment horizontal="left"/>
    </xf>
    <xf numFmtId="0" fontId="0" fillId="39" borderId="10" xfId="0" applyFill="1" applyBorder="1" applyAlignment="1">
      <alignment horizontal="center"/>
    </xf>
    <xf numFmtId="0" fontId="1" fillId="39" borderId="10" xfId="0" applyFont="1" applyFill="1" applyBorder="1" applyAlignment="1">
      <alignment horizontal="center"/>
    </xf>
    <xf numFmtId="0" fontId="1" fillId="39" borderId="10" xfId="0" applyFont="1" applyFill="1" applyBorder="1" applyAlignment="1">
      <alignment/>
    </xf>
    <xf numFmtId="0" fontId="0" fillId="39" borderId="0" xfId="0" applyFill="1" applyAlignment="1">
      <alignment/>
    </xf>
    <xf numFmtId="0" fontId="0" fillId="39" borderId="0" xfId="0" applyFill="1" applyAlignment="1">
      <alignment wrapText="1"/>
    </xf>
    <xf numFmtId="0" fontId="0" fillId="39" borderId="10" xfId="0" applyFill="1" applyBorder="1" applyAlignment="1">
      <alignment/>
    </xf>
    <xf numFmtId="0" fontId="1" fillId="39" borderId="0" xfId="0" applyFont="1" applyFill="1" applyAlignment="1">
      <alignment horizontal="center" vertical="top"/>
    </xf>
    <xf numFmtId="0" fontId="0" fillId="40" borderId="10" xfId="0" applyFill="1" applyBorder="1" applyAlignment="1">
      <alignment wrapText="1"/>
    </xf>
    <xf numFmtId="0" fontId="0" fillId="38" borderId="10" xfId="0" applyFill="1" applyBorder="1" applyAlignment="1">
      <alignment/>
    </xf>
    <xf numFmtId="0" fontId="0" fillId="0" borderId="0" xfId="0" applyBorder="1" applyAlignment="1">
      <alignment horizontal="center" vertical="top" wrapText="1"/>
    </xf>
    <xf numFmtId="0" fontId="0" fillId="0" borderId="0" xfId="0" applyFill="1" applyBorder="1" applyAlignment="1">
      <alignment horizontal="center" vertical="top" wrapText="1"/>
    </xf>
    <xf numFmtId="0" fontId="0" fillId="39" borderId="0" xfId="0" applyFill="1" applyAlignment="1">
      <alignment horizontal="center"/>
    </xf>
    <xf numFmtId="0" fontId="1" fillId="39" borderId="10" xfId="0" applyFont="1" applyFill="1" applyBorder="1" applyAlignment="1">
      <alignment vertical="top" wrapText="1"/>
    </xf>
    <xf numFmtId="0" fontId="1" fillId="0" borderId="10" xfId="0" applyFont="1" applyBorder="1" applyAlignment="1">
      <alignment vertical="top"/>
    </xf>
    <xf numFmtId="0" fontId="0" fillId="0" borderId="10" xfId="0" applyFont="1" applyFill="1" applyBorder="1" applyAlignment="1">
      <alignment horizontal="left" vertical="top" wrapText="1" indent="1"/>
    </xf>
    <xf numFmtId="0" fontId="1" fillId="0" borderId="17" xfId="0" applyFont="1" applyFill="1" applyBorder="1" applyAlignment="1">
      <alignment vertical="top" wrapText="1"/>
    </xf>
    <xf numFmtId="0" fontId="0" fillId="0" borderId="10" xfId="0" applyFont="1" applyFill="1" applyBorder="1" applyAlignment="1">
      <alignment vertical="top" wrapText="1"/>
    </xf>
    <xf numFmtId="0" fontId="1" fillId="0" borderId="18" xfId="0" applyFont="1" applyBorder="1" applyAlignment="1">
      <alignment vertical="top" wrapText="1"/>
    </xf>
    <xf numFmtId="0" fontId="0" fillId="0" borderId="12" xfId="0" applyBorder="1" applyAlignment="1">
      <alignment/>
    </xf>
    <xf numFmtId="0" fontId="1" fillId="0" borderId="13" xfId="0" applyFont="1" applyBorder="1" applyAlignment="1">
      <alignment vertical="top" wrapText="1"/>
    </xf>
    <xf numFmtId="0" fontId="0" fillId="0" borderId="0" xfId="0" applyFont="1" applyAlignment="1">
      <alignment wrapText="1"/>
    </xf>
    <xf numFmtId="0" fontId="0" fillId="39" borderId="0" xfId="0" applyFill="1" applyAlignment="1">
      <alignment vertical="top" wrapText="1"/>
    </xf>
    <xf numFmtId="0" fontId="0" fillId="39" borderId="0" xfId="0" applyFill="1" applyAlignment="1">
      <alignment horizontal="left" vertical="top" wrapText="1" indent="1"/>
    </xf>
    <xf numFmtId="0" fontId="4" fillId="0" borderId="0" xfId="0" applyFont="1" applyAlignment="1">
      <alignment/>
    </xf>
    <xf numFmtId="0" fontId="4" fillId="0" borderId="0" xfId="0" applyFont="1" applyFill="1" applyAlignment="1">
      <alignment vertical="top" wrapText="1"/>
    </xf>
    <xf numFmtId="0" fontId="1" fillId="41" borderId="10" xfId="0" applyFont="1" applyFill="1" applyBorder="1" applyAlignment="1">
      <alignment vertical="top" wrapText="1"/>
    </xf>
    <xf numFmtId="0" fontId="8" fillId="0" borderId="0" xfId="0" applyFont="1" applyAlignment="1">
      <alignment wrapText="1"/>
    </xf>
    <xf numFmtId="0" fontId="0" fillId="0" borderId="0" xfId="0" applyFont="1" applyAlignment="1">
      <alignment horizontal="justify"/>
    </xf>
    <xf numFmtId="0" fontId="0" fillId="0" borderId="0" xfId="0" applyFont="1" applyAlignment="1">
      <alignment/>
    </xf>
    <xf numFmtId="0" fontId="0" fillId="0" borderId="0" xfId="0" applyFont="1" applyAlignment="1">
      <alignment horizontal="justify" vertical="top"/>
    </xf>
    <xf numFmtId="0" fontId="0" fillId="0" borderId="19" xfId="0" applyBorder="1" applyAlignment="1">
      <alignment vertical="top" wrapText="1"/>
    </xf>
    <xf numFmtId="0" fontId="0" fillId="0" borderId="11" xfId="0" applyBorder="1" applyAlignment="1">
      <alignment vertical="top" wrapText="1"/>
    </xf>
    <xf numFmtId="0" fontId="0" fillId="0" borderId="15" xfId="0" applyFont="1" applyBorder="1" applyAlignment="1">
      <alignment/>
    </xf>
    <xf numFmtId="0" fontId="1" fillId="0" borderId="0" xfId="0" applyFont="1" applyFill="1" applyAlignment="1">
      <alignment horizontal="center" vertical="top"/>
    </xf>
    <xf numFmtId="0" fontId="1" fillId="0" borderId="19" xfId="0" applyFont="1" applyBorder="1" applyAlignment="1">
      <alignment vertical="top" wrapText="1"/>
    </xf>
    <xf numFmtId="0" fontId="9" fillId="0" borderId="0" xfId="0" applyFont="1" applyAlignment="1">
      <alignment vertical="top" wrapText="1"/>
    </xf>
    <xf numFmtId="0" fontId="9" fillId="0" borderId="0" xfId="0" applyFont="1" applyAlignment="1">
      <alignment/>
    </xf>
    <xf numFmtId="0" fontId="3" fillId="0" borderId="0" xfId="0" applyFont="1" applyAlignment="1">
      <alignment horizontal="justify"/>
    </xf>
    <xf numFmtId="0" fontId="0" fillId="0" borderId="20" xfId="0" applyFont="1" applyBorder="1" applyAlignment="1">
      <alignment vertical="top" wrapText="1"/>
    </xf>
    <xf numFmtId="0" fontId="0" fillId="0" borderId="19" xfId="0" applyFont="1" applyBorder="1" applyAlignment="1">
      <alignment/>
    </xf>
    <xf numFmtId="0" fontId="0" fillId="39" borderId="0" xfId="0" applyFont="1" applyFill="1" applyAlignment="1">
      <alignment horizontal="left" vertical="top" wrapText="1" indent="1"/>
    </xf>
    <xf numFmtId="0" fontId="1" fillId="0" borderId="0" xfId="0" applyFont="1" applyBorder="1" applyAlignment="1">
      <alignment horizontal="center" vertical="top"/>
    </xf>
    <xf numFmtId="0" fontId="1" fillId="0" borderId="19" xfId="0" applyFont="1" applyBorder="1" applyAlignment="1">
      <alignment horizontal="center" vertical="top"/>
    </xf>
    <xf numFmtId="0" fontId="0" fillId="0" borderId="21" xfId="0" applyBorder="1" applyAlignment="1">
      <alignment vertical="top" wrapText="1"/>
    </xf>
    <xf numFmtId="0" fontId="0" fillId="0" borderId="21" xfId="0" applyBorder="1" applyAlignment="1">
      <alignment wrapText="1"/>
    </xf>
    <xf numFmtId="0" fontId="1" fillId="0" borderId="12" xfId="0" applyFont="1" applyBorder="1" applyAlignment="1">
      <alignment wrapText="1"/>
    </xf>
    <xf numFmtId="0" fontId="0" fillId="0" borderId="22" xfId="0" applyBorder="1" applyAlignment="1">
      <alignment vertical="top" wrapText="1"/>
    </xf>
    <xf numFmtId="0" fontId="1" fillId="0" borderId="0" xfId="0" applyFont="1" applyFill="1" applyBorder="1" applyAlignment="1">
      <alignment horizontal="center" vertical="top"/>
    </xf>
    <xf numFmtId="0" fontId="1" fillId="0" borderId="12" xfId="0" applyFont="1" applyBorder="1" applyAlignment="1">
      <alignment/>
    </xf>
    <xf numFmtId="0" fontId="1" fillId="39" borderId="12" xfId="0" applyFont="1" applyFill="1" applyBorder="1" applyAlignment="1">
      <alignment horizontal="left"/>
    </xf>
    <xf numFmtId="0" fontId="0" fillId="0" borderId="0" xfId="0" applyAlignment="1" quotePrefix="1">
      <alignment vertical="top" wrapText="1"/>
    </xf>
    <xf numFmtId="0" fontId="0" fillId="0" borderId="23" xfId="0" applyBorder="1" applyAlignment="1">
      <alignment vertical="top" wrapText="1"/>
    </xf>
    <xf numFmtId="0" fontId="0" fillId="0" borderId="0" xfId="0" applyBorder="1" applyAlignment="1">
      <alignment vertical="top"/>
    </xf>
    <xf numFmtId="0" fontId="0" fillId="0" borderId="17" xfId="0" applyBorder="1" applyAlignment="1">
      <alignment vertical="top"/>
    </xf>
    <xf numFmtId="0" fontId="0" fillId="0" borderId="20" xfId="0" applyBorder="1" applyAlignment="1">
      <alignment vertical="top" wrapText="1"/>
    </xf>
    <xf numFmtId="0" fontId="0" fillId="0" borderId="19" xfId="0" applyBorder="1" applyAlignment="1">
      <alignment/>
    </xf>
    <xf numFmtId="0" fontId="0" fillId="0" borderId="13" xfId="0" applyBorder="1" applyAlignment="1">
      <alignment/>
    </xf>
    <xf numFmtId="0" fontId="3" fillId="0" borderId="22" xfId="0" applyFont="1" applyBorder="1" applyAlignment="1">
      <alignment vertical="top" wrapText="1"/>
    </xf>
    <xf numFmtId="0" fontId="3" fillId="0" borderId="21" xfId="0" applyFont="1" applyBorder="1" applyAlignment="1">
      <alignment/>
    </xf>
    <xf numFmtId="0" fontId="3" fillId="0" borderId="18" xfId="0" applyFont="1" applyBorder="1" applyAlignment="1">
      <alignment/>
    </xf>
    <xf numFmtId="0" fontId="0" fillId="0" borderId="0" xfId="0" applyAlignment="1">
      <alignment/>
    </xf>
    <xf numFmtId="0" fontId="0" fillId="0" borderId="17" xfId="0" applyBorder="1" applyAlignment="1">
      <alignment/>
    </xf>
    <xf numFmtId="0" fontId="0" fillId="0" borderId="0" xfId="0" applyBorder="1" applyAlignment="1">
      <alignment/>
    </xf>
    <xf numFmtId="0" fontId="0" fillId="0" borderId="17" xfId="0" applyBorder="1" applyAlignment="1">
      <alignment/>
    </xf>
    <xf numFmtId="0" fontId="0" fillId="0" borderId="0" xfId="0" applyBorder="1" applyAlignment="1">
      <alignment wrapText="1"/>
    </xf>
    <xf numFmtId="0" fontId="0" fillId="0" borderId="17" xfId="0" applyBorder="1" applyAlignment="1">
      <alignment wrapText="1"/>
    </xf>
    <xf numFmtId="0" fontId="1" fillId="0" borderId="16" xfId="0" applyFont="1" applyBorder="1" applyAlignment="1">
      <alignment vertical="top" wrapText="1"/>
    </xf>
    <xf numFmtId="0" fontId="0" fillId="0" borderId="15" xfId="0" applyBorder="1" applyAlignment="1">
      <alignment vertical="top" wrapText="1"/>
    </xf>
    <xf numFmtId="0" fontId="0" fillId="0" borderId="11" xfId="0" applyBorder="1" applyAlignment="1">
      <alignment vertical="top" wrapText="1"/>
    </xf>
    <xf numFmtId="0" fontId="0" fillId="0" borderId="15" xfId="0" applyBorder="1" applyAlignment="1">
      <alignment/>
    </xf>
    <xf numFmtId="0" fontId="0" fillId="0" borderId="11" xfId="0" applyBorder="1" applyAlignment="1">
      <alignment/>
    </xf>
    <xf numFmtId="0" fontId="0" fillId="0" borderId="23" xfId="0" applyFont="1" applyBorder="1" applyAlignment="1">
      <alignment vertical="top" wrapText="1"/>
    </xf>
    <xf numFmtId="0" fontId="0" fillId="0" borderId="0" xfId="0" applyFont="1" applyBorder="1" applyAlignment="1">
      <alignment/>
    </xf>
    <xf numFmtId="0" fontId="0" fillId="0" borderId="17" xfId="0" applyFont="1" applyBorder="1" applyAlignment="1">
      <alignment/>
    </xf>
    <xf numFmtId="0" fontId="1" fillId="0" borderId="22" xfId="0" applyFont="1" applyBorder="1" applyAlignment="1">
      <alignment vertical="top" wrapText="1"/>
    </xf>
    <xf numFmtId="0" fontId="0" fillId="0" borderId="21" xfId="0" applyBorder="1" applyAlignment="1">
      <alignment/>
    </xf>
    <xf numFmtId="0" fontId="0" fillId="0" borderId="18" xfId="0" applyBorder="1" applyAlignment="1">
      <alignment/>
    </xf>
    <xf numFmtId="0" fontId="1" fillId="0" borderId="15" xfId="0" applyFont="1" applyBorder="1" applyAlignment="1">
      <alignment vertical="top" wrapText="1"/>
    </xf>
    <xf numFmtId="0" fontId="1" fillId="0" borderId="11" xfId="0" applyFont="1" applyBorder="1" applyAlignment="1">
      <alignment vertical="top" wrapText="1"/>
    </xf>
    <xf numFmtId="0" fontId="0" fillId="0" borderId="20" xfId="0" applyFont="1" applyBorder="1" applyAlignment="1">
      <alignment vertical="top" wrapText="1"/>
    </xf>
    <xf numFmtId="0" fontId="0" fillId="0" borderId="19" xfId="0" applyFont="1" applyBorder="1" applyAlignment="1">
      <alignment/>
    </xf>
    <xf numFmtId="0" fontId="0" fillId="0" borderId="13" xfId="0" applyFont="1" applyBorder="1" applyAlignment="1">
      <alignment/>
    </xf>
    <xf numFmtId="0" fontId="0" fillId="0" borderId="19" xfId="0" applyBorder="1" applyAlignment="1">
      <alignment wrapText="1"/>
    </xf>
    <xf numFmtId="0" fontId="0" fillId="0" borderId="13" xfId="0" applyBorder="1" applyAlignment="1">
      <alignment wrapText="1"/>
    </xf>
    <xf numFmtId="0" fontId="0" fillId="0" borderId="0" xfId="0" applyFont="1" applyBorder="1" applyAlignment="1">
      <alignment wrapText="1"/>
    </xf>
    <xf numFmtId="0" fontId="0" fillId="0" borderId="17" xfId="0" applyFont="1" applyBorder="1" applyAlignment="1">
      <alignment wrapText="1"/>
    </xf>
    <xf numFmtId="0" fontId="0" fillId="0" borderId="19" xfId="0" applyFont="1" applyBorder="1" applyAlignment="1">
      <alignment wrapText="1"/>
    </xf>
    <xf numFmtId="0" fontId="0" fillId="0" borderId="13" xfId="0" applyFont="1" applyBorder="1" applyAlignment="1">
      <alignment wrapText="1"/>
    </xf>
    <xf numFmtId="0" fontId="1" fillId="0" borderId="21" xfId="0" applyFont="1" applyBorder="1" applyAlignment="1">
      <alignment vertical="top" wrapText="1"/>
    </xf>
    <xf numFmtId="0" fontId="0" fillId="0" borderId="21" xfId="0" applyBorder="1" applyAlignment="1">
      <alignment vertical="top" wrapText="1"/>
    </xf>
    <xf numFmtId="0" fontId="0" fillId="0" borderId="15" xfId="0" applyBorder="1" applyAlignment="1">
      <alignment wrapText="1"/>
    </xf>
    <xf numFmtId="0" fontId="0" fillId="0" borderId="11" xfId="0" applyBorder="1" applyAlignment="1">
      <alignment wrapText="1"/>
    </xf>
    <xf numFmtId="0" fontId="0" fillId="0" borderId="0" xfId="0" applyBorder="1" applyAlignment="1">
      <alignment vertical="top" wrapText="1"/>
    </xf>
    <xf numFmtId="0" fontId="1" fillId="0" borderId="19" xfId="0" applyFont="1" applyBorder="1" applyAlignment="1">
      <alignment vertical="top" wrapText="1"/>
    </xf>
    <xf numFmtId="0" fontId="0" fillId="0" borderId="19" xfId="0" applyBorder="1" applyAlignment="1">
      <alignment vertical="top" wrapText="1"/>
    </xf>
    <xf numFmtId="0" fontId="0" fillId="0" borderId="19" xfId="0" applyBorder="1" applyAlignment="1">
      <alignment vertical="top"/>
    </xf>
    <xf numFmtId="0" fontId="1" fillId="0" borderId="0" xfId="0" applyFont="1" applyBorder="1" applyAlignment="1">
      <alignment vertical="top" wrapText="1"/>
    </xf>
    <xf numFmtId="0" fontId="0" fillId="0" borderId="0" xfId="0" applyAlignment="1">
      <alignment wrapText="1"/>
    </xf>
    <xf numFmtId="0" fontId="0" fillId="0" borderId="21" xfId="0" applyBorder="1" applyAlignment="1">
      <alignment vertical="top"/>
    </xf>
    <xf numFmtId="0" fontId="0" fillId="0" borderId="18" xfId="0" applyBorder="1" applyAlignment="1">
      <alignment vertical="top"/>
    </xf>
    <xf numFmtId="0" fontId="0" fillId="0" borderId="13" xfId="0" applyBorder="1" applyAlignment="1">
      <alignment vertical="top"/>
    </xf>
    <xf numFmtId="0" fontId="0" fillId="0" borderId="18" xfId="0" applyBorder="1" applyAlignment="1">
      <alignment vertical="top" wrapText="1"/>
    </xf>
    <xf numFmtId="0" fontId="0" fillId="0" borderId="17" xfId="0" applyBorder="1" applyAlignment="1">
      <alignment vertical="top" wrapText="1"/>
    </xf>
    <xf numFmtId="0" fontId="0" fillId="0" borderId="13" xfId="0" applyBorder="1" applyAlignment="1">
      <alignment vertical="top" wrapText="1"/>
    </xf>
    <xf numFmtId="0" fontId="0" fillId="0" borderId="16" xfId="0" applyBorder="1" applyAlignment="1">
      <alignment vertical="top"/>
    </xf>
    <xf numFmtId="0" fontId="0" fillId="0" borderId="15" xfId="0" applyBorder="1" applyAlignment="1">
      <alignment vertical="top"/>
    </xf>
    <xf numFmtId="0" fontId="0" fillId="0" borderId="11" xfId="0" applyBorder="1" applyAlignment="1">
      <alignment vertical="top"/>
    </xf>
    <xf numFmtId="0" fontId="1" fillId="0" borderId="23"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9"/>
  <sheetViews>
    <sheetView tabSelected="1" zoomScaleSheetLayoutView="100" zoomScalePageLayoutView="0" workbookViewId="0" topLeftCell="A1">
      <selection activeCell="B4" sqref="B4"/>
    </sheetView>
  </sheetViews>
  <sheetFormatPr defaultColWidth="9.140625" defaultRowHeight="12.75"/>
  <cols>
    <col min="1" max="1" width="101.00390625" style="0" customWidth="1"/>
  </cols>
  <sheetData>
    <row r="1" ht="15.75">
      <c r="A1" s="80" t="s">
        <v>256</v>
      </c>
    </row>
    <row r="2" ht="12.75">
      <c r="A2" s="22" t="s">
        <v>318</v>
      </c>
    </row>
    <row r="3" ht="46.5" customHeight="1">
      <c r="A3" s="22" t="s">
        <v>316</v>
      </c>
    </row>
    <row r="4" ht="17.25" customHeight="1">
      <c r="A4" s="22" t="s">
        <v>317</v>
      </c>
    </row>
    <row r="5" ht="51" customHeight="1">
      <c r="A5" s="22" t="s">
        <v>199</v>
      </c>
    </row>
    <row r="6" ht="30" customHeight="1">
      <c r="A6" s="22" t="s">
        <v>253</v>
      </c>
    </row>
    <row r="7" ht="12.75">
      <c r="A7" s="15" t="s">
        <v>63</v>
      </c>
    </row>
    <row r="8" ht="51">
      <c r="A8" s="22" t="s">
        <v>309</v>
      </c>
    </row>
    <row r="9" ht="38.25">
      <c r="A9" s="23" t="s">
        <v>248</v>
      </c>
    </row>
    <row r="10" ht="60" customHeight="1">
      <c r="A10" s="66" t="s">
        <v>308</v>
      </c>
    </row>
    <row r="11" ht="38.25">
      <c r="A11" s="23" t="s">
        <v>310</v>
      </c>
    </row>
    <row r="12" ht="51" customHeight="1">
      <c r="A12" s="23" t="s">
        <v>257</v>
      </c>
    </row>
    <row r="13" ht="102">
      <c r="A13" s="23" t="s">
        <v>311</v>
      </c>
    </row>
    <row r="14" ht="76.5">
      <c r="A14" s="23" t="s">
        <v>203</v>
      </c>
    </row>
    <row r="15" ht="76.5">
      <c r="A15" s="23" t="s">
        <v>258</v>
      </c>
    </row>
    <row r="16" ht="68.25" customHeight="1">
      <c r="A16" s="23" t="s">
        <v>251</v>
      </c>
    </row>
    <row r="17" ht="90" customHeight="1">
      <c r="A17" s="23" t="s">
        <v>312</v>
      </c>
    </row>
    <row r="18" ht="51">
      <c r="A18" s="23" t="s">
        <v>313</v>
      </c>
    </row>
    <row r="19" ht="12.75">
      <c r="A19" s="15" t="s">
        <v>64</v>
      </c>
    </row>
    <row r="20" ht="25.5">
      <c r="A20" s="23" t="s">
        <v>259</v>
      </c>
    </row>
    <row r="21" ht="51">
      <c r="A21" s="23" t="s">
        <v>314</v>
      </c>
    </row>
    <row r="22" ht="89.25">
      <c r="A22" s="23" t="s">
        <v>315</v>
      </c>
    </row>
    <row r="23" ht="102">
      <c r="A23" s="23" t="s">
        <v>40</v>
      </c>
    </row>
    <row r="24" ht="12.75">
      <c r="A24" s="23" t="s">
        <v>65</v>
      </c>
    </row>
    <row r="25" ht="30.75" customHeight="1">
      <c r="A25" s="85" t="s">
        <v>66</v>
      </c>
    </row>
    <row r="26" ht="12.75">
      <c r="A26" s="85" t="s">
        <v>208</v>
      </c>
    </row>
    <row r="27" ht="12.75">
      <c r="A27" s="67" t="s">
        <v>209</v>
      </c>
    </row>
    <row r="28" ht="12.75">
      <c r="A28" s="67" t="s">
        <v>210</v>
      </c>
    </row>
    <row r="29" ht="25.5">
      <c r="A29" s="67" t="s">
        <v>70</v>
      </c>
    </row>
    <row r="30" ht="50.25" customHeight="1">
      <c r="A30" s="67" t="s">
        <v>41</v>
      </c>
    </row>
    <row r="31" ht="38.25">
      <c r="A31" s="67" t="s">
        <v>240</v>
      </c>
    </row>
    <row r="32" ht="76.5">
      <c r="A32" s="23" t="s">
        <v>42</v>
      </c>
    </row>
    <row r="33" ht="56.25" customHeight="1">
      <c r="A33" s="23" t="s">
        <v>43</v>
      </c>
    </row>
    <row r="34" ht="69.75" customHeight="1">
      <c r="A34" s="23" t="s">
        <v>249</v>
      </c>
    </row>
    <row r="35" ht="72.75" customHeight="1">
      <c r="A35" s="23" t="s">
        <v>44</v>
      </c>
    </row>
    <row r="36" ht="12.75">
      <c r="A36" s="23"/>
    </row>
    <row r="37" ht="12.75">
      <c r="A37" s="23"/>
    </row>
    <row r="38" ht="12.75">
      <c r="A38" s="23"/>
    </row>
    <row r="39" ht="12.75">
      <c r="A39" s="23"/>
    </row>
  </sheetData>
  <sheetProtection/>
  <printOptions/>
  <pageMargins left="0.7480314960629921" right="0.7480314960629921" top="0.984251968503937" bottom="0.984251968503937" header="0.5118110236220472" footer="0.5118110236220472"/>
  <pageSetup horizontalDpi="600" verticalDpi="600" orientation="portrait" paperSize="9" scale="98" r:id="rId1"/>
  <headerFooter alignWithMargins="0">
    <oddHeader>&amp;L&amp;8Criteria for selectng ark sites for white-clawed crayfish</oddHeader>
    <oddFooter>&amp;L&amp;"Arial,Italic"&amp;8S Peay
stephanie@crayfish.org.uk
&amp;R&amp;8&amp;F &amp;A
&amp;P of &amp;N</oddFooter>
  </headerFooter>
  <rowBreaks count="1" manualBreakCount="1">
    <brk id="15" max="0" man="1"/>
  </rowBreaks>
</worksheet>
</file>

<file path=xl/worksheets/sheet2.xml><?xml version="1.0" encoding="utf-8"?>
<worksheet xmlns="http://schemas.openxmlformats.org/spreadsheetml/2006/main" xmlns:r="http://schemas.openxmlformats.org/officeDocument/2006/relationships">
  <sheetPr>
    <pageSetUpPr fitToPage="1"/>
  </sheetPr>
  <dimension ref="A1:C22"/>
  <sheetViews>
    <sheetView zoomScalePageLayoutView="0" workbookViewId="0" topLeftCell="A1">
      <selection activeCell="B2" sqref="B2"/>
    </sheetView>
  </sheetViews>
  <sheetFormatPr defaultColWidth="9.140625" defaultRowHeight="12.75"/>
  <cols>
    <col min="1" max="1" width="4.8515625" style="0" customWidth="1"/>
    <col min="2" max="2" width="85.140625" style="0" customWidth="1"/>
    <col min="3" max="3" width="7.421875" style="0" customWidth="1"/>
  </cols>
  <sheetData>
    <row r="1" ht="15.75">
      <c r="B1" s="81" t="s">
        <v>260</v>
      </c>
    </row>
    <row r="2" ht="38.25">
      <c r="B2" s="23" t="s">
        <v>93</v>
      </c>
    </row>
    <row r="3" spans="1:3" ht="15" customHeight="1">
      <c r="A3" s="5"/>
      <c r="B3" s="68" t="s">
        <v>71</v>
      </c>
      <c r="C3" s="5" t="s">
        <v>72</v>
      </c>
    </row>
    <row r="4" spans="1:2" ht="12.75">
      <c r="A4" s="41">
        <v>1</v>
      </c>
      <c r="B4" s="27" t="s">
        <v>204</v>
      </c>
    </row>
    <row r="5" spans="1:2" ht="16.5" customHeight="1">
      <c r="A5" s="41">
        <v>2</v>
      </c>
      <c r="B5" s="27" t="s">
        <v>143</v>
      </c>
    </row>
    <row r="6" spans="1:2" ht="14.25" customHeight="1">
      <c r="A6" s="41">
        <v>3</v>
      </c>
      <c r="B6" s="27" t="s">
        <v>205</v>
      </c>
    </row>
    <row r="7" spans="1:2" ht="30" customHeight="1">
      <c r="A7" s="41">
        <v>4</v>
      </c>
      <c r="B7" s="27" t="s">
        <v>144</v>
      </c>
    </row>
    <row r="8" spans="1:2" ht="25.5" customHeight="1">
      <c r="A8" s="41">
        <v>5</v>
      </c>
      <c r="B8" s="27" t="s">
        <v>145</v>
      </c>
    </row>
    <row r="9" spans="1:2" ht="12.75" customHeight="1">
      <c r="A9" s="28"/>
      <c r="B9" s="26"/>
    </row>
    <row r="10" spans="1:2" ht="12.75">
      <c r="A10" s="28"/>
      <c r="B10" s="69" t="s">
        <v>73</v>
      </c>
    </row>
    <row r="11" spans="1:2" ht="25.5">
      <c r="A11" s="28"/>
      <c r="B11" s="27" t="s">
        <v>46</v>
      </c>
    </row>
    <row r="12" spans="1:2" ht="45" customHeight="1">
      <c r="A12" s="28"/>
      <c r="B12" s="25" t="s">
        <v>247</v>
      </c>
    </row>
    <row r="13" spans="1:2" ht="136.5" customHeight="1">
      <c r="A13" s="87">
        <v>1</v>
      </c>
      <c r="B13" s="79" t="s">
        <v>45</v>
      </c>
    </row>
    <row r="14" spans="1:2" ht="132.75" customHeight="1">
      <c r="A14" s="87">
        <v>2</v>
      </c>
      <c r="B14" s="75" t="s">
        <v>47</v>
      </c>
    </row>
    <row r="15" spans="1:2" ht="88.5" customHeight="1">
      <c r="A15" s="41">
        <v>3</v>
      </c>
      <c r="B15" s="23" t="s">
        <v>48</v>
      </c>
    </row>
    <row r="16" spans="1:2" ht="79.5" customHeight="1">
      <c r="A16" s="41"/>
      <c r="B16" s="23" t="s">
        <v>49</v>
      </c>
    </row>
    <row r="17" spans="1:2" ht="45.75" customHeight="1">
      <c r="A17" s="87"/>
      <c r="B17" s="75" t="s">
        <v>206</v>
      </c>
    </row>
    <row r="18" spans="1:2" ht="39" customHeight="1">
      <c r="A18" s="41">
        <v>4</v>
      </c>
      <c r="B18" s="23" t="s">
        <v>50</v>
      </c>
    </row>
    <row r="19" spans="1:2" ht="129.75" customHeight="1">
      <c r="A19" s="86"/>
      <c r="B19" s="31" t="s">
        <v>200</v>
      </c>
    </row>
    <row r="20" spans="1:2" ht="61.5" customHeight="1">
      <c r="A20" s="87"/>
      <c r="B20" s="75" t="s">
        <v>201</v>
      </c>
    </row>
    <row r="21" spans="1:2" ht="143.25" customHeight="1">
      <c r="A21" s="41">
        <v>5</v>
      </c>
      <c r="B21" s="23" t="s">
        <v>1</v>
      </c>
    </row>
    <row r="22" ht="12.75">
      <c r="A22" s="24"/>
    </row>
  </sheetData>
  <sheetProtection/>
  <printOptions/>
  <pageMargins left="0.75" right="0.75" top="1" bottom="1" header="0.5" footer="0.5"/>
  <pageSetup fitToHeight="2" fitToWidth="1" horizontalDpi="600" verticalDpi="600" orientation="portrait" paperSize="9" scale="97" r:id="rId1"/>
  <headerFooter alignWithMargins="0">
    <oddHeader>&amp;L&amp;8Criteria for selecting ark sites for white-clawed crayfish</oddHeader>
    <oddFooter>&amp;L&amp;"Arial,Italic"&amp;8S Peay
stephanie@crayfish.org.uk&amp;R&amp;8&amp;F; &amp;A
Page &amp;Pof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95"/>
  <sheetViews>
    <sheetView view="pageBreakPreview" zoomScaleSheetLayoutView="100" zoomScalePageLayoutView="0" workbookViewId="0" topLeftCell="A1">
      <selection activeCell="A3" sqref="A3:C3"/>
    </sheetView>
  </sheetViews>
  <sheetFormatPr defaultColWidth="9.140625" defaultRowHeight="12.75"/>
  <cols>
    <col min="1" max="1" width="12.00390625" style="0" customWidth="1"/>
    <col min="2" max="2" width="58.421875" style="7" customWidth="1"/>
    <col min="3" max="3" width="20.421875" style="7" customWidth="1"/>
    <col min="4" max="4" width="13.8515625" style="0" customWidth="1"/>
    <col min="5" max="5" width="19.28125" style="0" customWidth="1"/>
    <col min="6" max="6" width="27.00390625" style="0" customWidth="1"/>
    <col min="7" max="7" width="16.00390625" style="0" customWidth="1"/>
    <col min="8" max="9" width="14.28125" style="0" customWidth="1"/>
    <col min="10" max="10" width="13.140625" style="0" customWidth="1"/>
    <col min="11" max="11" width="9.57421875" style="0" customWidth="1"/>
  </cols>
  <sheetData>
    <row r="1" ht="12.75">
      <c r="B1" s="5" t="s">
        <v>74</v>
      </c>
    </row>
    <row r="2" spans="1:3" ht="30" customHeight="1">
      <c r="A2" s="102" t="s">
        <v>2</v>
      </c>
      <c r="B2" s="103"/>
      <c r="C2" s="104"/>
    </row>
    <row r="3" spans="1:3" ht="55.5" customHeight="1">
      <c r="A3" s="96" t="s">
        <v>252</v>
      </c>
      <c r="B3" s="105"/>
      <c r="C3" s="106"/>
    </row>
    <row r="4" spans="1:3" ht="68.25" customHeight="1">
      <c r="A4" s="96" t="s">
        <v>261</v>
      </c>
      <c r="B4" s="107"/>
      <c r="C4" s="108"/>
    </row>
    <row r="5" spans="1:3" ht="44.25" customHeight="1">
      <c r="A5" s="96" t="s">
        <v>289</v>
      </c>
      <c r="B5" s="109"/>
      <c r="C5" s="110"/>
    </row>
    <row r="6" spans="1:3" ht="27.75" customHeight="1">
      <c r="A6" s="96" t="s">
        <v>212</v>
      </c>
      <c r="B6" s="97"/>
      <c r="C6" s="98"/>
    </row>
    <row r="7" spans="1:3" ht="45.75" customHeight="1">
      <c r="A7" s="99" t="s">
        <v>262</v>
      </c>
      <c r="B7" s="100"/>
      <c r="C7" s="101"/>
    </row>
    <row r="8" spans="1:7" ht="12.75">
      <c r="A8" s="8" t="s">
        <v>75</v>
      </c>
      <c r="B8" s="52"/>
      <c r="C8" s="52"/>
      <c r="D8" s="53" t="s">
        <v>61</v>
      </c>
      <c r="E8" s="53" t="s">
        <v>61</v>
      </c>
      <c r="F8" s="53" t="s">
        <v>61</v>
      </c>
      <c r="G8" s="53" t="s">
        <v>61</v>
      </c>
    </row>
    <row r="9" spans="1:7" ht="12.75">
      <c r="A9" s="8" t="s">
        <v>147</v>
      </c>
      <c r="B9" s="52"/>
      <c r="C9" s="52"/>
      <c r="D9" s="42">
        <v>1</v>
      </c>
      <c r="E9" s="42">
        <v>2</v>
      </c>
      <c r="F9" s="42">
        <v>3</v>
      </c>
      <c r="G9" s="42">
        <v>4</v>
      </c>
    </row>
    <row r="10" spans="1:7" ht="12.75">
      <c r="A10" s="8" t="s">
        <v>76</v>
      </c>
      <c r="B10" s="52"/>
      <c r="C10" s="52"/>
      <c r="D10" s="53" t="s">
        <v>61</v>
      </c>
      <c r="E10" s="53" t="s">
        <v>61</v>
      </c>
      <c r="F10" s="53" t="s">
        <v>61</v>
      </c>
      <c r="G10" s="53" t="s">
        <v>61</v>
      </c>
    </row>
    <row r="11" spans="1:7" ht="38.25">
      <c r="A11" s="6" t="s">
        <v>215</v>
      </c>
      <c r="B11" s="10"/>
      <c r="C11" s="10"/>
      <c r="D11" s="53"/>
      <c r="E11" s="53"/>
      <c r="F11" s="53"/>
      <c r="G11" s="53"/>
    </row>
    <row r="12" spans="1:7" ht="25.5">
      <c r="A12" s="6" t="s">
        <v>77</v>
      </c>
      <c r="B12" s="10"/>
      <c r="C12" s="10"/>
      <c r="D12" s="53"/>
      <c r="E12" s="53"/>
      <c r="F12" s="53"/>
      <c r="G12" s="53"/>
    </row>
    <row r="13" spans="1:3" ht="116.25" customHeight="1">
      <c r="A13" s="111" t="s">
        <v>3</v>
      </c>
      <c r="B13" s="127"/>
      <c r="C13" s="128"/>
    </row>
    <row r="14" spans="1:7" ht="25.5">
      <c r="A14" s="1" t="s">
        <v>94</v>
      </c>
      <c r="B14" s="8" t="s">
        <v>78</v>
      </c>
      <c r="C14" s="8" t="s">
        <v>104</v>
      </c>
      <c r="D14" s="8" t="s">
        <v>155</v>
      </c>
      <c r="E14" s="24">
        <f>E9</f>
        <v>2</v>
      </c>
      <c r="F14" s="24">
        <f>F9</f>
        <v>3</v>
      </c>
      <c r="G14" s="24">
        <f>G9</f>
        <v>4</v>
      </c>
    </row>
    <row r="15" spans="1:7" ht="25.5">
      <c r="A15" s="70" t="s">
        <v>95</v>
      </c>
      <c r="B15" s="18" t="s">
        <v>267</v>
      </c>
      <c r="C15" s="18" t="s">
        <v>81</v>
      </c>
      <c r="D15" s="42"/>
      <c r="E15" s="42"/>
      <c r="F15" s="42"/>
      <c r="G15" s="42"/>
    </row>
    <row r="16" spans="1:7" ht="38.25">
      <c r="A16" s="9" t="s">
        <v>96</v>
      </c>
      <c r="B16" s="18" t="s">
        <v>266</v>
      </c>
      <c r="C16" s="18" t="s">
        <v>81</v>
      </c>
      <c r="D16" s="42"/>
      <c r="E16" s="42"/>
      <c r="F16" s="42"/>
      <c r="G16" s="42"/>
    </row>
    <row r="17" spans="1:7" ht="38.25">
      <c r="A17" s="13" t="s">
        <v>97</v>
      </c>
      <c r="B17" s="18" t="s">
        <v>4</v>
      </c>
      <c r="C17" s="18" t="s">
        <v>82</v>
      </c>
      <c r="D17" s="42"/>
      <c r="E17" s="42"/>
      <c r="F17" s="42"/>
      <c r="G17" s="42"/>
    </row>
    <row r="18" spans="1:7" ht="38.25">
      <c r="A18" s="14" t="s">
        <v>98</v>
      </c>
      <c r="B18" s="18" t="s">
        <v>265</v>
      </c>
      <c r="C18" s="18" t="s">
        <v>158</v>
      </c>
      <c r="D18" s="42"/>
      <c r="E18" s="42"/>
      <c r="F18" s="42"/>
      <c r="G18" s="42"/>
    </row>
    <row r="19" spans="1:7" ht="63.75">
      <c r="A19" s="30" t="s">
        <v>214</v>
      </c>
      <c r="B19" s="21"/>
      <c r="C19" s="29"/>
      <c r="D19" s="51">
        <f>IF(D15=1,"best",IF(D16=1,"good",IF(D17=1,"possible",IF(D18=1,"poor",""))))</f>
      </c>
      <c r="E19" s="51">
        <f>IF(E15="y","best",IF(E16="y","good",IF(E17="y","possible",IF(E18="y","poor",""))))</f>
      </c>
      <c r="F19" s="51">
        <f>IF(F15="y","best",IF(F16="y","good",IF(F17="y","possible",IF(F18="y","poor",""))))</f>
      </c>
      <c r="G19" s="51">
        <f>IF(G15="y","best",IF(G16="y","good",IF(G17="y","possible",IF(G18="y","poor",""))))</f>
      </c>
    </row>
    <row r="20" spans="1:3" ht="12.75">
      <c r="A20" s="31"/>
      <c r="B20" s="31"/>
      <c r="C20" s="32"/>
    </row>
    <row r="21" spans="1:3" ht="108" customHeight="1">
      <c r="A21" s="119" t="s">
        <v>263</v>
      </c>
      <c r="B21" s="120"/>
      <c r="C21" s="121"/>
    </row>
    <row r="22" spans="1:3" ht="78.75" customHeight="1">
      <c r="A22" s="116" t="s">
        <v>264</v>
      </c>
      <c r="B22" s="129"/>
      <c r="C22" s="130"/>
    </row>
    <row r="23" spans="1:3" ht="78.75" customHeight="1">
      <c r="A23" s="124" t="s">
        <v>5</v>
      </c>
      <c r="B23" s="131"/>
      <c r="C23" s="132"/>
    </row>
    <row r="24" spans="1:7" ht="25.5">
      <c r="A24" s="1" t="s">
        <v>94</v>
      </c>
      <c r="B24" s="8" t="s">
        <v>152</v>
      </c>
      <c r="C24" s="8" t="s">
        <v>104</v>
      </c>
      <c r="D24" s="8" t="s">
        <v>155</v>
      </c>
      <c r="E24" s="24">
        <f>E9</f>
        <v>2</v>
      </c>
      <c r="F24" s="24">
        <f>F9</f>
        <v>3</v>
      </c>
      <c r="G24" s="24">
        <f>G9</f>
        <v>4</v>
      </c>
    </row>
    <row r="25" spans="1:7" ht="51">
      <c r="A25" s="70" t="s">
        <v>95</v>
      </c>
      <c r="B25" s="18" t="s">
        <v>6</v>
      </c>
      <c r="C25" s="18" t="s">
        <v>217</v>
      </c>
      <c r="D25" s="42"/>
      <c r="E25" s="42"/>
      <c r="F25" s="42"/>
      <c r="G25" s="42"/>
    </row>
    <row r="26" spans="1:7" ht="51">
      <c r="A26" s="12" t="s">
        <v>96</v>
      </c>
      <c r="B26" s="18" t="s">
        <v>7</v>
      </c>
      <c r="C26" s="18" t="s">
        <v>217</v>
      </c>
      <c r="D26" s="42"/>
      <c r="E26" s="42"/>
      <c r="F26" s="42"/>
      <c r="G26" s="42"/>
    </row>
    <row r="27" spans="1:7" ht="38.25">
      <c r="A27" s="13" t="s">
        <v>97</v>
      </c>
      <c r="B27" s="18" t="s">
        <v>8</v>
      </c>
      <c r="C27" s="18" t="s">
        <v>217</v>
      </c>
      <c r="D27" s="42"/>
      <c r="E27" s="42"/>
      <c r="F27" s="42"/>
      <c r="G27" s="42"/>
    </row>
    <row r="28" spans="1:7" ht="63.75">
      <c r="A28" s="14" t="s">
        <v>98</v>
      </c>
      <c r="B28" s="18" t="s">
        <v>9</v>
      </c>
      <c r="C28" s="18" t="s">
        <v>218</v>
      </c>
      <c r="D28" s="42"/>
      <c r="E28" s="42"/>
      <c r="F28" s="42"/>
      <c r="G28" s="42"/>
    </row>
    <row r="29" spans="1:7" ht="63.75">
      <c r="A29" s="30" t="s">
        <v>216</v>
      </c>
      <c r="B29" s="21"/>
      <c r="C29" s="29"/>
      <c r="D29" s="51">
        <f>IF(D25=1,"best",IF(D26=1,"good",IF(D27=1,"possible",IF(D28=1,"poor",""))))</f>
      </c>
      <c r="E29" s="51">
        <f>IF(E25="y","best",IF(E26="y","good",IF(E27="y","possible",IF(E28="y","poor",""))))</f>
      </c>
      <c r="F29" s="51">
        <f>IF(F25="y","best",IF(F26="y","good",IF(F27="y","possible",IF(F28="y","poor",""))))</f>
      </c>
      <c r="G29" s="51">
        <f>IF(G25="y","best",IF(G26="y","good",IF(G27="y","possible",IF(G28="y","poor",""))))</f>
      </c>
    </row>
    <row r="30" spans="1:7" ht="12.75">
      <c r="A30" s="88"/>
      <c r="B30" s="88"/>
      <c r="C30" s="89"/>
      <c r="D30" s="78"/>
      <c r="E30" s="51"/>
      <c r="F30" s="51"/>
      <c r="G30" s="51"/>
    </row>
    <row r="31" spans="1:3" ht="110.25" customHeight="1">
      <c r="A31" s="119" t="s">
        <v>269</v>
      </c>
      <c r="B31" s="120"/>
      <c r="C31" s="121"/>
    </row>
    <row r="32" spans="1:3" ht="113.25" customHeight="1">
      <c r="A32" s="96" t="s">
        <v>268</v>
      </c>
      <c r="B32" s="107"/>
      <c r="C32" s="108"/>
    </row>
    <row r="33" spans="1:3" ht="45" customHeight="1">
      <c r="A33" s="124" t="s">
        <v>10</v>
      </c>
      <c r="B33" s="125"/>
      <c r="C33" s="126"/>
    </row>
    <row r="34" spans="1:7" ht="25.5">
      <c r="A34" s="37" t="s">
        <v>94</v>
      </c>
      <c r="B34" s="90" t="s">
        <v>79</v>
      </c>
      <c r="C34" s="90" t="s">
        <v>104</v>
      </c>
      <c r="D34" s="8" t="s">
        <v>155</v>
      </c>
      <c r="E34" s="24">
        <f>E9</f>
        <v>2</v>
      </c>
      <c r="F34" s="24">
        <f>F9</f>
        <v>3</v>
      </c>
      <c r="G34" s="24">
        <f>G9</f>
        <v>4</v>
      </c>
    </row>
    <row r="35" spans="1:7" ht="63.75">
      <c r="A35" s="70" t="s">
        <v>95</v>
      </c>
      <c r="B35" s="18" t="s">
        <v>58</v>
      </c>
      <c r="C35" s="18" t="s">
        <v>217</v>
      </c>
      <c r="D35" s="42"/>
      <c r="E35" s="42"/>
      <c r="F35" s="42"/>
      <c r="G35" s="42"/>
    </row>
    <row r="36" spans="1:7" ht="51">
      <c r="A36" s="12" t="s">
        <v>115</v>
      </c>
      <c r="B36" s="18" t="s">
        <v>11</v>
      </c>
      <c r="C36" s="18" t="s">
        <v>217</v>
      </c>
      <c r="D36" s="42"/>
      <c r="E36" s="42"/>
      <c r="F36" s="42"/>
      <c r="G36" s="42"/>
    </row>
    <row r="37" spans="1:7" ht="51">
      <c r="A37" s="12" t="s">
        <v>116</v>
      </c>
      <c r="B37" s="18" t="s">
        <v>12</v>
      </c>
      <c r="C37" s="18" t="s">
        <v>217</v>
      </c>
      <c r="D37" s="42"/>
      <c r="E37" s="42"/>
      <c r="F37" s="42"/>
      <c r="G37" s="42"/>
    </row>
    <row r="38" spans="1:7" ht="51">
      <c r="A38" s="12" t="s">
        <v>117</v>
      </c>
      <c r="B38" s="18" t="s">
        <v>13</v>
      </c>
      <c r="C38" s="18" t="s">
        <v>217</v>
      </c>
      <c r="D38" s="42"/>
      <c r="E38" s="42"/>
      <c r="F38" s="42"/>
      <c r="G38" s="42"/>
    </row>
    <row r="39" spans="1:7" ht="38.25">
      <c r="A39" s="13" t="s">
        <v>106</v>
      </c>
      <c r="B39" s="18" t="s">
        <v>14</v>
      </c>
      <c r="C39" s="18" t="s">
        <v>217</v>
      </c>
      <c r="D39" s="43"/>
      <c r="E39" s="43"/>
      <c r="F39" s="43"/>
      <c r="G39" s="43"/>
    </row>
    <row r="40" spans="1:7" ht="51">
      <c r="A40" s="13" t="s">
        <v>107</v>
      </c>
      <c r="B40" s="18" t="s">
        <v>17</v>
      </c>
      <c r="C40" s="18" t="s">
        <v>217</v>
      </c>
      <c r="D40" s="42"/>
      <c r="E40" s="42"/>
      <c r="F40" s="42"/>
      <c r="G40" s="42"/>
    </row>
    <row r="41" spans="1:7" ht="38.25">
      <c r="A41" s="13" t="s">
        <v>108</v>
      </c>
      <c r="B41" s="18" t="s">
        <v>16</v>
      </c>
      <c r="C41" s="18" t="s">
        <v>217</v>
      </c>
      <c r="D41" s="42"/>
      <c r="E41" s="42"/>
      <c r="F41" s="42"/>
      <c r="G41" s="42"/>
    </row>
    <row r="42" spans="1:7" ht="63.75">
      <c r="A42" s="14" t="s">
        <v>98</v>
      </c>
      <c r="B42" s="18" t="s">
        <v>15</v>
      </c>
      <c r="C42" s="18" t="s">
        <v>218</v>
      </c>
      <c r="D42" s="42"/>
      <c r="E42" s="42"/>
      <c r="F42" s="42"/>
      <c r="G42" s="42"/>
    </row>
    <row r="43" spans="1:7" ht="63.75">
      <c r="A43" s="30" t="s">
        <v>80</v>
      </c>
      <c r="B43" s="21"/>
      <c r="C43" s="29"/>
      <c r="D43" s="51">
        <f>IF(D35=1,"best",IF(D36=1,"good",IF(D37=1,"good",IF(D38=1,"good",IF(D39=1,"possible",IF(D40=1,"possible",IF(D41=1,"possible",IF(D42=1,"poor",""))))))))</f>
      </c>
      <c r="E43" s="51">
        <f>IF(E35="y","best",IF(E36="y","good",IF(E37="y","good",IF(E38="y","good",IF(E39="y","possible",IF(E40="y","possible",IF(E41="y","possible",IF(E42="y","poor",""))))))))</f>
      </c>
      <c r="F43" s="51">
        <f>IF(F35="y","best",IF(F36="y","good",IF(F37="y","good",IF(F38="y","good",IF(F39="y","possible",IF(F40="y","possible",IF(F41="y","possible",IF(F42="y","poor",""))))))))</f>
      </c>
      <c r="G43" s="51">
        <f>IF(G35="y","best",IF(G36="y","good",IF(G37="y","good",IF(G38="y","good",IF(G39="y","possible",IF(G40="y","possible",IF(G41="y","possible",IF(G42="y","poor",""))))))))</f>
      </c>
    </row>
    <row r="44" spans="1:3" ht="126.75" customHeight="1">
      <c r="A44" s="111" t="s">
        <v>18</v>
      </c>
      <c r="B44" s="114"/>
      <c r="C44" s="115"/>
    </row>
    <row r="45" spans="1:7" ht="25.5">
      <c r="A45" s="1" t="s">
        <v>94</v>
      </c>
      <c r="B45" s="8" t="s">
        <v>85</v>
      </c>
      <c r="C45" s="8" t="s">
        <v>104</v>
      </c>
      <c r="D45" s="8" t="s">
        <v>155</v>
      </c>
      <c r="E45" s="24">
        <f>E9</f>
        <v>2</v>
      </c>
      <c r="F45" s="24">
        <f>F9</f>
        <v>3</v>
      </c>
      <c r="G45" s="24">
        <f>G9</f>
        <v>4</v>
      </c>
    </row>
    <row r="46" spans="1:7" ht="63.75">
      <c r="A46" s="70" t="s">
        <v>95</v>
      </c>
      <c r="B46" s="18" t="s">
        <v>207</v>
      </c>
      <c r="C46" s="18" t="s">
        <v>86</v>
      </c>
      <c r="D46" s="42"/>
      <c r="E46" s="42"/>
      <c r="F46" s="42"/>
      <c r="G46" s="42"/>
    </row>
    <row r="47" spans="1:7" ht="114.75">
      <c r="A47" s="12" t="s">
        <v>96</v>
      </c>
      <c r="B47" s="18" t="s">
        <v>293</v>
      </c>
      <c r="C47" s="18" t="s">
        <v>86</v>
      </c>
      <c r="D47" s="42"/>
      <c r="E47" s="42"/>
      <c r="F47" s="42"/>
      <c r="G47" s="42"/>
    </row>
    <row r="48" spans="1:7" ht="76.5">
      <c r="A48" s="13" t="s">
        <v>106</v>
      </c>
      <c r="B48" s="18" t="s">
        <v>90</v>
      </c>
      <c r="C48" s="18" t="s">
        <v>86</v>
      </c>
      <c r="D48" s="42"/>
      <c r="E48" s="42"/>
      <c r="F48" s="42"/>
      <c r="G48" s="42"/>
    </row>
    <row r="49" spans="1:7" ht="84.75" customHeight="1">
      <c r="A49" s="13" t="s">
        <v>107</v>
      </c>
      <c r="B49" s="18" t="s">
        <v>146</v>
      </c>
      <c r="C49" s="18" t="s">
        <v>86</v>
      </c>
      <c r="D49" s="42"/>
      <c r="E49" s="42"/>
      <c r="F49" s="42"/>
      <c r="G49" s="42"/>
    </row>
    <row r="50" spans="1:7" ht="97.5" customHeight="1">
      <c r="A50" s="13" t="s">
        <v>108</v>
      </c>
      <c r="B50" s="18" t="s">
        <v>19</v>
      </c>
      <c r="C50" s="18" t="s">
        <v>86</v>
      </c>
      <c r="D50" s="42"/>
      <c r="E50" s="42"/>
      <c r="F50" s="42"/>
      <c r="G50" s="42"/>
    </row>
    <row r="51" spans="1:7" ht="160.5" customHeight="1">
      <c r="A51" s="14" t="s">
        <v>118</v>
      </c>
      <c r="B51" s="18" t="s">
        <v>20</v>
      </c>
      <c r="C51" s="18" t="s">
        <v>87</v>
      </c>
      <c r="D51" s="42"/>
      <c r="E51" s="42"/>
      <c r="F51" s="42"/>
      <c r="G51" s="42"/>
    </row>
    <row r="52" spans="1:7" ht="51">
      <c r="A52" s="14" t="s">
        <v>119</v>
      </c>
      <c r="B52" s="18" t="s">
        <v>131</v>
      </c>
      <c r="C52" s="18" t="s">
        <v>87</v>
      </c>
      <c r="D52" s="42"/>
      <c r="E52" s="42"/>
      <c r="F52" s="42"/>
      <c r="G52" s="42"/>
    </row>
    <row r="53" spans="1:7" ht="63.75">
      <c r="A53" s="30" t="s">
        <v>80</v>
      </c>
      <c r="B53" s="17"/>
      <c r="C53" s="29"/>
      <c r="D53" s="51">
        <f>IF(D46=1,"best",IF(D47=1,"good",IF(D48=1,"possible",IF(D49=1,"possible",IF(D50=1,"possible",IF(D51=1,"poor",IF(D52=1,"poor","")))))))</f>
      </c>
      <c r="E53" s="41">
        <f>IF(E46="y","best",IF(E47="y","good",IF(E48="y","possible",IF(E49="y","possible",IF(E50="y","possible",IF(E51="y","poor",IF(E52="y","poor","")))))))</f>
      </c>
      <c r="F53" s="41">
        <f>IF(F46="y","best",IF(F47="y","good",IF(F48="y","possible",IF(F49="y","possible",IF(F50="y","possible",IF(F51="y","poor",IF(F52="y","poor","")))))))</f>
      </c>
      <c r="G53" s="41">
        <f>IF(G46="y","best",IF(G47="y","good",IF(G48="y","possible",IF(G49="y","possible",IF(G50="y","possible",IF(G51="y","poor",IF(G52="y","poor","")))))))</f>
      </c>
    </row>
    <row r="54" spans="1:3" ht="59.25" customHeight="1">
      <c r="A54" s="119" t="s">
        <v>21</v>
      </c>
      <c r="B54" s="120"/>
      <c r="C54" s="121"/>
    </row>
    <row r="55" spans="1:3" ht="69" customHeight="1">
      <c r="A55" s="116" t="s">
        <v>22</v>
      </c>
      <c r="B55" s="107"/>
      <c r="C55" s="108"/>
    </row>
    <row r="56" spans="1:3" ht="72" customHeight="1">
      <c r="A56" s="116" t="s">
        <v>23</v>
      </c>
      <c r="B56" s="117"/>
      <c r="C56" s="118"/>
    </row>
    <row r="57" spans="1:3" ht="91.5" customHeight="1">
      <c r="A57" s="124" t="s">
        <v>24</v>
      </c>
      <c r="B57" s="125"/>
      <c r="C57" s="126"/>
    </row>
    <row r="58" spans="1:3" ht="18" customHeight="1">
      <c r="A58" s="83"/>
      <c r="B58" s="84"/>
      <c r="C58" s="77"/>
    </row>
    <row r="59" spans="1:9" ht="82.5" customHeight="1">
      <c r="A59" s="111" t="s">
        <v>25</v>
      </c>
      <c r="B59" s="122"/>
      <c r="C59" s="123"/>
      <c r="D59" s="31"/>
      <c r="E59" s="31"/>
      <c r="F59" s="33"/>
      <c r="G59" s="33"/>
      <c r="H59" s="34"/>
      <c r="I59" s="35"/>
    </row>
    <row r="60" spans="1:9" ht="25.5">
      <c r="A60" s="1" t="s">
        <v>94</v>
      </c>
      <c r="B60" s="8" t="s">
        <v>89</v>
      </c>
      <c r="C60" s="8" t="s">
        <v>104</v>
      </c>
      <c r="D60" s="8" t="s">
        <v>155</v>
      </c>
      <c r="E60" s="54">
        <f>E9</f>
        <v>2</v>
      </c>
      <c r="F60" s="55">
        <f>F9</f>
        <v>3</v>
      </c>
      <c r="G60" s="55">
        <f>G9</f>
        <v>4</v>
      </c>
      <c r="H60" s="34"/>
      <c r="I60" s="35"/>
    </row>
    <row r="61" spans="1:9" ht="38.25">
      <c r="A61" s="70" t="s">
        <v>95</v>
      </c>
      <c r="B61" s="10" t="s">
        <v>88</v>
      </c>
      <c r="C61" s="19" t="s">
        <v>91</v>
      </c>
      <c r="D61" s="42"/>
      <c r="E61" s="42"/>
      <c r="F61" s="42"/>
      <c r="G61" s="42"/>
      <c r="H61" s="34"/>
      <c r="I61" s="35"/>
    </row>
    <row r="62" spans="1:7" ht="63.75">
      <c r="A62" s="12" t="s">
        <v>96</v>
      </c>
      <c r="B62" s="10" t="s">
        <v>26</v>
      </c>
      <c r="C62" s="19" t="s">
        <v>91</v>
      </c>
      <c r="D62" s="42"/>
      <c r="E62" s="42"/>
      <c r="F62" s="42"/>
      <c r="G62" s="42"/>
    </row>
    <row r="63" spans="1:7" ht="38.25">
      <c r="A63" s="13" t="s">
        <v>97</v>
      </c>
      <c r="B63" s="10" t="s">
        <v>27</v>
      </c>
      <c r="C63" s="19" t="s">
        <v>91</v>
      </c>
      <c r="D63" s="42"/>
      <c r="E63" s="42"/>
      <c r="F63" s="42"/>
      <c r="G63" s="42"/>
    </row>
    <row r="64" spans="1:7" ht="76.5">
      <c r="A64" s="14" t="s">
        <v>98</v>
      </c>
      <c r="B64" s="10" t="s">
        <v>28</v>
      </c>
      <c r="C64" s="19" t="s">
        <v>272</v>
      </c>
      <c r="D64" s="42"/>
      <c r="E64" s="42"/>
      <c r="F64" s="42"/>
      <c r="G64" s="42"/>
    </row>
    <row r="65" spans="1:7" ht="63.75">
      <c r="A65" s="30" t="s">
        <v>80</v>
      </c>
      <c r="B65" s="17"/>
      <c r="C65" s="29"/>
      <c r="D65" s="51">
        <f>IF(D61=1,"best",IF(D62=1,"good",IF(D63=1,"possible",IF(D64=1,"poor",""))))</f>
      </c>
      <c r="E65" s="41">
        <f>IF(E61="y","best",IF(E62="y","good",IF(E63="y","possible",IF(E64="y","poor",""))))</f>
      </c>
      <c r="F65" s="41">
        <f>IF(F61="y","best",IF(F62="y","good",IF(F63="y","possible",IF(F64="y","poor",""))))</f>
      </c>
      <c r="G65" s="41">
        <f>IF(G61="y","best",IF(G62="y","good",IF(G63="y","possible",IF(G64="y","poor",""))))</f>
      </c>
    </row>
    <row r="66" spans="1:3" ht="150.75" customHeight="1">
      <c r="A66" s="111" t="s">
        <v>294</v>
      </c>
      <c r="B66" s="112"/>
      <c r="C66" s="113"/>
    </row>
    <row r="67" spans="1:7" ht="25.5">
      <c r="A67" s="1" t="s">
        <v>94</v>
      </c>
      <c r="B67" s="8" t="s">
        <v>276</v>
      </c>
      <c r="C67" s="8" t="s">
        <v>104</v>
      </c>
      <c r="D67" s="8" t="s">
        <v>155</v>
      </c>
      <c r="E67" s="24">
        <f>E9</f>
        <v>2</v>
      </c>
      <c r="F67" s="24">
        <f>F9</f>
        <v>3</v>
      </c>
      <c r="G67" s="24">
        <f>G9</f>
        <v>4</v>
      </c>
    </row>
    <row r="68" spans="1:7" ht="25.5">
      <c r="A68" s="70" t="s">
        <v>95</v>
      </c>
      <c r="B68" s="10" t="s">
        <v>92</v>
      </c>
      <c r="C68" s="19" t="s">
        <v>84</v>
      </c>
      <c r="D68" s="42"/>
      <c r="E68" s="42"/>
      <c r="F68" s="42"/>
      <c r="G68" s="42"/>
    </row>
    <row r="69" spans="1:7" ht="76.5">
      <c r="A69" s="12" t="s">
        <v>96</v>
      </c>
      <c r="B69" s="10" t="s">
        <v>291</v>
      </c>
      <c r="C69" s="19" t="s">
        <v>84</v>
      </c>
      <c r="D69" s="42"/>
      <c r="E69" s="42"/>
      <c r="F69" s="42"/>
      <c r="G69" s="42"/>
    </row>
    <row r="70" spans="1:7" ht="63.75">
      <c r="A70" s="13" t="s">
        <v>97</v>
      </c>
      <c r="B70" s="10" t="s">
        <v>292</v>
      </c>
      <c r="C70" s="19" t="s">
        <v>84</v>
      </c>
      <c r="D70" s="42"/>
      <c r="E70" s="42"/>
      <c r="F70" s="42"/>
      <c r="G70" s="42"/>
    </row>
    <row r="71" spans="1:7" ht="51">
      <c r="A71" s="14" t="s">
        <v>98</v>
      </c>
      <c r="B71" s="18" t="s">
        <v>29</v>
      </c>
      <c r="C71" s="19" t="s">
        <v>273</v>
      </c>
      <c r="D71" s="42"/>
      <c r="E71" s="42"/>
      <c r="F71" s="42"/>
      <c r="G71" s="42"/>
    </row>
    <row r="72" spans="1:7" ht="140.25">
      <c r="A72" s="36" t="s">
        <v>83</v>
      </c>
      <c r="B72" s="21" t="s">
        <v>30</v>
      </c>
      <c r="C72" s="19" t="s">
        <v>274</v>
      </c>
      <c r="D72" s="42"/>
      <c r="E72" s="42"/>
      <c r="F72" s="42"/>
      <c r="G72" s="42"/>
    </row>
    <row r="73" spans="1:7" ht="63.75">
      <c r="A73" s="30" t="s">
        <v>80</v>
      </c>
      <c r="B73" s="17"/>
      <c r="C73" s="29"/>
      <c r="D73" s="51">
        <f>IF(D68=1,"best",IF(D69=1,"good",IF(D70=1,"possible",IF(D71=1,"poor",IF(D72=1,"bad","")))))</f>
      </c>
      <c r="E73" s="41">
        <f>IF(E68="y","best",IF(E69="y","good",IF(E70="y","possible",IF(E71="y","poor",IF(E72="y","bad","")))))</f>
      </c>
      <c r="F73" s="41">
        <f>IF(F68="y","best",IF(F69="y","good",IF(F70="y","possible",IF(F71="y","poor",IF(F72="y","bad","")))))</f>
      </c>
      <c r="G73" s="41">
        <f>IF(G68="y","best",IF(G69="y","good",IF(G70="y","possible",IF(G71="y","poor",IF(G72="y","bad","")))))</f>
      </c>
    </row>
    <row r="74" spans="1:3" ht="12.75">
      <c r="A74" s="31"/>
      <c r="B74" s="31"/>
      <c r="C74" s="31"/>
    </row>
    <row r="75" spans="1:3" ht="66.75" customHeight="1">
      <c r="A75" s="111" t="s">
        <v>211</v>
      </c>
      <c r="B75" s="112"/>
      <c r="C75" s="113"/>
    </row>
    <row r="76" spans="1:7" ht="25.5">
      <c r="A76" s="1" t="s">
        <v>94</v>
      </c>
      <c r="B76" s="8" t="s">
        <v>275</v>
      </c>
      <c r="C76" s="8" t="s">
        <v>104</v>
      </c>
      <c r="D76" s="8" t="s">
        <v>155</v>
      </c>
      <c r="E76" s="24">
        <f>E9</f>
        <v>2</v>
      </c>
      <c r="F76" s="24">
        <f>F9</f>
        <v>3</v>
      </c>
      <c r="G76" s="24">
        <f>G9</f>
        <v>4</v>
      </c>
    </row>
    <row r="77" spans="1:7" ht="25.5">
      <c r="A77" s="70" t="s">
        <v>95</v>
      </c>
      <c r="B77" s="10" t="s">
        <v>31</v>
      </c>
      <c r="C77" s="19" t="s">
        <v>52</v>
      </c>
      <c r="D77" s="42"/>
      <c r="E77" s="42"/>
      <c r="F77" s="42"/>
      <c r="G77" s="42"/>
    </row>
    <row r="78" spans="1:7" ht="25.5">
      <c r="A78" s="12" t="s">
        <v>96</v>
      </c>
      <c r="B78" s="18" t="s">
        <v>277</v>
      </c>
      <c r="C78" s="19" t="s">
        <v>52</v>
      </c>
      <c r="D78" s="42"/>
      <c r="E78" s="42"/>
      <c r="F78" s="42"/>
      <c r="G78" s="42"/>
    </row>
    <row r="79" spans="1:7" ht="38.25">
      <c r="A79" s="13" t="s">
        <v>97</v>
      </c>
      <c r="B79" s="18" t="s">
        <v>278</v>
      </c>
      <c r="C79" s="19" t="s">
        <v>52</v>
      </c>
      <c r="D79" s="42"/>
      <c r="E79" s="42"/>
      <c r="F79" s="42"/>
      <c r="G79" s="42"/>
    </row>
    <row r="80" spans="1:7" ht="51">
      <c r="A80" s="14" t="s">
        <v>98</v>
      </c>
      <c r="B80" s="18" t="s">
        <v>51</v>
      </c>
      <c r="C80" s="19" t="s">
        <v>53</v>
      </c>
      <c r="D80" s="42"/>
      <c r="E80" s="42"/>
      <c r="F80" s="42"/>
      <c r="G80" s="42"/>
    </row>
    <row r="81" spans="1:7" ht="63.75">
      <c r="A81" s="30" t="s">
        <v>80</v>
      </c>
      <c r="B81" s="17"/>
      <c r="C81" s="29"/>
      <c r="D81" s="51">
        <f>IF(D77=1,"best",IF(D78=1,"good",IF(D79=1,"possible",IF(D80=1,"poor",""))))</f>
      </c>
      <c r="E81" s="41">
        <f>IF(E77="y","best",IF(E78="y","good",IF(E79="y","possible",IF(E80="y","poor",""))))</f>
      </c>
      <c r="F81" s="41">
        <f>IF(F77="y","best",IF(F78="y","good",IF(F79="y","possible",IF(F80="y","poor",""))))</f>
      </c>
      <c r="G81" s="41">
        <f>IF(G77="y","best",IF(G78="y","good",IF(G79="y","possible",IF(G80="y","poor",""))))</f>
      </c>
    </row>
    <row r="82" spans="1:7" ht="12.75">
      <c r="A82" s="21"/>
      <c r="B82" s="17"/>
      <c r="C82" s="17"/>
      <c r="D82" s="51"/>
      <c r="E82" s="41"/>
      <c r="F82" s="41"/>
      <c r="G82" s="41"/>
    </row>
    <row r="83" spans="1:3" ht="84.75" customHeight="1">
      <c r="A83" s="111" t="s">
        <v>32</v>
      </c>
      <c r="B83" s="112"/>
      <c r="C83" s="113"/>
    </row>
    <row r="84" spans="1:7" ht="25.5">
      <c r="A84" s="1" t="s">
        <v>94</v>
      </c>
      <c r="B84" s="8" t="s">
        <v>54</v>
      </c>
      <c r="C84" s="8" t="s">
        <v>104</v>
      </c>
      <c r="D84" s="8" t="s">
        <v>155</v>
      </c>
      <c r="E84" s="24">
        <f>E9</f>
        <v>2</v>
      </c>
      <c r="F84" s="24">
        <f>F9</f>
        <v>3</v>
      </c>
      <c r="G84" s="24">
        <f>G9</f>
        <v>4</v>
      </c>
    </row>
    <row r="85" spans="1:7" ht="38.25">
      <c r="A85" s="70" t="s">
        <v>95</v>
      </c>
      <c r="B85" s="10" t="s">
        <v>55</v>
      </c>
      <c r="C85" s="19" t="s">
        <v>148</v>
      </c>
      <c r="D85" s="42"/>
      <c r="E85" s="42"/>
      <c r="F85" s="42"/>
      <c r="G85" s="42"/>
    </row>
    <row r="86" spans="1:7" ht="38.25">
      <c r="A86" s="12" t="s">
        <v>96</v>
      </c>
      <c r="B86" s="18" t="s">
        <v>33</v>
      </c>
      <c r="C86" s="19" t="s">
        <v>148</v>
      </c>
      <c r="D86" s="42"/>
      <c r="E86" s="42"/>
      <c r="F86" s="42"/>
      <c r="G86" s="42"/>
    </row>
    <row r="87" spans="1:7" ht="38.25">
      <c r="A87" s="13" t="s">
        <v>97</v>
      </c>
      <c r="B87" s="18" t="s">
        <v>34</v>
      </c>
      <c r="C87" s="19" t="s">
        <v>148</v>
      </c>
      <c r="D87" s="42"/>
      <c r="E87" s="42"/>
      <c r="F87" s="42"/>
      <c r="G87" s="42"/>
    </row>
    <row r="88" spans="1:7" ht="51">
      <c r="A88" s="14" t="s">
        <v>98</v>
      </c>
      <c r="B88" s="18" t="s">
        <v>35</v>
      </c>
      <c r="C88" s="19" t="s">
        <v>149</v>
      </c>
      <c r="D88" s="42"/>
      <c r="E88" s="42"/>
      <c r="F88" s="42"/>
      <c r="G88" s="42"/>
    </row>
    <row r="89" spans="1:7" ht="63.75">
      <c r="A89" s="30" t="s">
        <v>80</v>
      </c>
      <c r="B89" s="17"/>
      <c r="C89" s="29"/>
      <c r="D89" s="51">
        <f>IF(D85=1,"best",IF(D86=1,"good",IF(D87=1,"possible",IF(D88=1,"poor",""))))</f>
      </c>
      <c r="E89" s="41">
        <f>IF(E85="y","best",IF(E86="y","good",IF(E87="y","possible",IF(E88="y","poor",""))))</f>
      </c>
      <c r="F89" s="41">
        <f>IF(F85="y","best",IF(F86="y","good",IF(F87="y","possible",IF(F88="y","poor",""))))</f>
      </c>
      <c r="G89" s="41">
        <f>IF(G85="y","best",IF(G86="y","good",IF(G87="y","possible",IF(G88="y","poor",""))))</f>
      </c>
    </row>
    <row r="91" spans="3:7" ht="12.75">
      <c r="C91" t="s">
        <v>95</v>
      </c>
      <c r="D91" s="24">
        <f>D15+D25+D35+D46+D61+D68+D77+D85</f>
        <v>0</v>
      </c>
      <c r="E91" s="24">
        <f>E15+E25+E35+E46+E61+E68+E77+E85</f>
        <v>0</v>
      </c>
      <c r="F91" s="24">
        <f>F15+F25+F35+F46+F61+F68+F77+F85</f>
        <v>0</v>
      </c>
      <c r="G91" s="24">
        <f>G15+G25+G35+G46+G61+G68+G77+G85</f>
        <v>0</v>
      </c>
    </row>
    <row r="92" spans="3:7" ht="12.75">
      <c r="C92" t="s">
        <v>96</v>
      </c>
      <c r="D92" s="24">
        <f>D16+D26+D36+D37+D38+D47+D62+D69+D78+D86</f>
        <v>0</v>
      </c>
      <c r="E92" s="24">
        <f>E16+E26+E36+E37+E38+E47+E62+E69+E78+E86</f>
        <v>0</v>
      </c>
      <c r="F92" s="24">
        <f>F16+F26+F36+F37+F38+F47+F62+F69+F78+F86</f>
        <v>0</v>
      </c>
      <c r="G92" s="24">
        <f>G16+G26+G36+G37+G38+G47+G62+G69+G78+G86</f>
        <v>0</v>
      </c>
    </row>
    <row r="93" spans="3:7" ht="12.75">
      <c r="C93" t="s">
        <v>97</v>
      </c>
      <c r="D93" s="24">
        <f>D17+D27+D39+D40+D41+D48+D49+D50+D63+D70+D79+D87</f>
        <v>0</v>
      </c>
      <c r="E93" s="24">
        <f>E17+E27+E39+E40+E41+E48+E49+E50+E63+E70+E79+E87</f>
        <v>0</v>
      </c>
      <c r="F93" s="24">
        <f>F17+F27+F39+F40+F41+F48+F49+F50+F63+F70+F79+F87</f>
        <v>0</v>
      </c>
      <c r="G93" s="24">
        <f>G17+G27+G39+G40+G41+G48+G49+G50+G63+G70+G79+G87</f>
        <v>0</v>
      </c>
    </row>
    <row r="94" spans="3:7" ht="12.75">
      <c r="C94" t="s">
        <v>98</v>
      </c>
      <c r="D94" s="24">
        <f>D18+D28+D42+D51+D52+D64+D71+D80+D88</f>
        <v>0</v>
      </c>
      <c r="E94" s="24">
        <f>E18+E28+E42+E51+E52+E64+E71+E80+E88</f>
        <v>0</v>
      </c>
      <c r="F94" s="24">
        <f>F18+F28+F42+F51+F52+F64+F71+F80+F88</f>
        <v>0</v>
      </c>
      <c r="G94" s="24">
        <f>G18+G28+G42+G51+G52+G64+G71+G80+G88</f>
        <v>0</v>
      </c>
    </row>
    <row r="95" spans="3:7" ht="12.75">
      <c r="C95" t="s">
        <v>83</v>
      </c>
      <c r="D95" s="24">
        <f>D72</f>
        <v>0</v>
      </c>
      <c r="E95" s="24">
        <f>E72</f>
        <v>0</v>
      </c>
      <c r="F95" s="24">
        <f>F72</f>
        <v>0</v>
      </c>
      <c r="G95" s="24">
        <f>G72</f>
        <v>0</v>
      </c>
    </row>
  </sheetData>
  <sheetProtection/>
  <mergeCells count="22">
    <mergeCell ref="A13:C13"/>
    <mergeCell ref="A21:C21"/>
    <mergeCell ref="A31:C31"/>
    <mergeCell ref="A33:C33"/>
    <mergeCell ref="A22:C22"/>
    <mergeCell ref="A23:C23"/>
    <mergeCell ref="A32:C32"/>
    <mergeCell ref="A66:C66"/>
    <mergeCell ref="A75:C75"/>
    <mergeCell ref="A83:C83"/>
    <mergeCell ref="A44:C44"/>
    <mergeCell ref="A56:C56"/>
    <mergeCell ref="A55:C55"/>
    <mergeCell ref="A54:C54"/>
    <mergeCell ref="A59:C59"/>
    <mergeCell ref="A57:C57"/>
    <mergeCell ref="A6:C6"/>
    <mergeCell ref="A7:C7"/>
    <mergeCell ref="A2:C2"/>
    <mergeCell ref="A3:C3"/>
    <mergeCell ref="A4:C4"/>
    <mergeCell ref="A5:C5"/>
  </mergeCells>
  <printOptions/>
  <pageMargins left="0.75" right="0.75" top="1" bottom="1" header="0.5" footer="0.5"/>
  <pageSetup fitToHeight="0" fitToWidth="1" horizontalDpi="600" verticalDpi="600" orientation="portrait" paperSize="9" scale="84" r:id="rId1"/>
  <headerFooter alignWithMargins="0">
    <oddHeader>&amp;L&amp;8Criteria for selecting ark sites for white-clawed crayfish</oddHeader>
    <oddFooter>&amp;L&amp;"Arial,Italic"&amp;8S Peay
stephanie@crayfish.org.uk&amp;R&amp;8&amp;F; &amp;A
Page&amp;P of &amp;N</oddFooter>
  </headerFooter>
  <rowBreaks count="6" manualBreakCount="6">
    <brk id="20" max="3" man="1"/>
    <brk id="30" max="3" man="1"/>
    <brk id="43" max="3" man="1"/>
    <brk id="53" max="3" man="1"/>
    <brk id="65" max="3" man="1"/>
    <brk id="73" max="3" man="1"/>
  </rowBreaks>
</worksheet>
</file>

<file path=xl/worksheets/sheet4.xml><?xml version="1.0" encoding="utf-8"?>
<worksheet xmlns="http://schemas.openxmlformats.org/spreadsheetml/2006/main" xmlns:r="http://schemas.openxmlformats.org/officeDocument/2006/relationships">
  <sheetPr>
    <pageSetUpPr fitToPage="1"/>
  </sheetPr>
  <dimension ref="A1:G53"/>
  <sheetViews>
    <sheetView view="pageBreakPreview" zoomScaleSheetLayoutView="100" zoomScalePageLayoutView="0" workbookViewId="0" topLeftCell="A1">
      <selection activeCell="G1" sqref="G1"/>
    </sheetView>
  </sheetViews>
  <sheetFormatPr defaultColWidth="9.140625" defaultRowHeight="12.75"/>
  <cols>
    <col min="2" max="2" width="48.28125" style="0" customWidth="1"/>
    <col min="3" max="3" width="19.00390625" style="0" customWidth="1"/>
    <col min="4" max="4" width="10.28125" style="0" customWidth="1"/>
    <col min="5" max="6" width="15.7109375" style="0" customWidth="1"/>
    <col min="7" max="7" width="15.8515625" style="0" customWidth="1"/>
  </cols>
  <sheetData>
    <row r="1" spans="1:5" ht="149.25" customHeight="1">
      <c r="A1" s="111" t="s">
        <v>36</v>
      </c>
      <c r="B1" s="135"/>
      <c r="C1" s="136"/>
      <c r="D1" s="26"/>
      <c r="E1" s="26"/>
    </row>
    <row r="2" spans="1:7" ht="26.25" customHeight="1">
      <c r="A2" s="16" t="s">
        <v>94</v>
      </c>
      <c r="B2" s="1" t="s">
        <v>295</v>
      </c>
      <c r="C2" s="8" t="s">
        <v>104</v>
      </c>
      <c r="D2" s="8" t="s">
        <v>155</v>
      </c>
      <c r="E2" s="24">
        <f>'Stage 2 ark criteria tables 1-8'!$E$9</f>
        <v>2</v>
      </c>
      <c r="F2" s="24">
        <f>'Stage 2 ark criteria tables 1-8'!$F$9</f>
        <v>3</v>
      </c>
      <c r="G2" s="24">
        <f>'Stage 2 ark criteria tables 1-8'!$G$9</f>
        <v>4</v>
      </c>
    </row>
    <row r="3" spans="1:7" ht="41.25" customHeight="1">
      <c r="A3" s="70" t="s">
        <v>95</v>
      </c>
      <c r="B3" s="18" t="s">
        <v>138</v>
      </c>
      <c r="C3" s="19" t="s">
        <v>224</v>
      </c>
      <c r="D3" s="42"/>
      <c r="E3" s="42"/>
      <c r="F3" s="42"/>
      <c r="G3" s="42"/>
    </row>
    <row r="4" spans="1:7" ht="24" customHeight="1">
      <c r="A4" s="12" t="s">
        <v>96</v>
      </c>
      <c r="B4" s="18" t="s">
        <v>139</v>
      </c>
      <c r="C4" s="19" t="s">
        <v>300</v>
      </c>
      <c r="D4" s="42"/>
      <c r="E4" s="42"/>
      <c r="F4" s="42"/>
      <c r="G4" s="42"/>
    </row>
    <row r="5" spans="1:7" ht="42" customHeight="1">
      <c r="A5" s="13" t="s">
        <v>97</v>
      </c>
      <c r="B5" s="18" t="s">
        <v>57</v>
      </c>
      <c r="C5" s="19" t="s">
        <v>300</v>
      </c>
      <c r="D5" s="42"/>
      <c r="E5" s="42"/>
      <c r="F5" s="42"/>
      <c r="G5" s="42"/>
    </row>
    <row r="6" spans="1:7" ht="53.25" customHeight="1">
      <c r="A6" s="14" t="s">
        <v>98</v>
      </c>
      <c r="B6" s="18" t="s">
        <v>141</v>
      </c>
      <c r="C6" s="19" t="s">
        <v>301</v>
      </c>
      <c r="D6" s="42"/>
      <c r="E6" s="42"/>
      <c r="F6" s="42"/>
      <c r="G6" s="42"/>
    </row>
    <row r="7" spans="1:4" ht="54.75" customHeight="1">
      <c r="A7" s="91" t="s">
        <v>111</v>
      </c>
      <c r="B7" s="30"/>
      <c r="C7" s="76"/>
      <c r="D7" s="51">
        <f>IF(D3=1,"best",IF(D4=1,"good",IF(D5=1,"possible",IF(D6=1,"poor",""))))</f>
      </c>
    </row>
    <row r="8" spans="1:7" ht="33" customHeight="1">
      <c r="A8" s="33"/>
      <c r="B8" s="33"/>
      <c r="C8" s="33"/>
      <c r="E8" s="51">
        <f>IF(E3=1,"best",IF(E4=1,"good",IF(E5=1,"possible",IF(E6=1,"poor",""))))</f>
      </c>
      <c r="F8" s="51">
        <f>IF(F3=1,"best",IF(F4=1,"good",IF(F5=1,"possible",IF(F6=1,"poor",""))))</f>
      </c>
      <c r="G8" s="51">
        <f>IF(G3=1,"best",IF(G4=1,"good",IF(G5=1,"possible",IF(G6=1,"poor",""))))</f>
      </c>
    </row>
    <row r="9" spans="1:7" ht="56.25" customHeight="1">
      <c r="A9" s="111" t="s">
        <v>220</v>
      </c>
      <c r="B9" s="135"/>
      <c r="C9" s="136"/>
      <c r="D9" s="92"/>
      <c r="E9" s="51"/>
      <c r="F9" s="51"/>
      <c r="G9" s="51"/>
    </row>
    <row r="10" spans="1:7" ht="23.25" customHeight="1">
      <c r="A10" s="8" t="s">
        <v>56</v>
      </c>
      <c r="B10" s="1" t="s">
        <v>306</v>
      </c>
      <c r="C10" s="8" t="s">
        <v>104</v>
      </c>
      <c r="D10" s="8" t="s">
        <v>155</v>
      </c>
      <c r="E10" s="24">
        <f>'Stage 2 ark criteria tables 1-8'!$E$9</f>
        <v>2</v>
      </c>
      <c r="F10" s="24">
        <f>'Stage 2 ark criteria tables 1-8'!$F$9</f>
        <v>3</v>
      </c>
      <c r="G10" s="24">
        <f>'Stage 2 ark criteria tables 1-8'!$G$9</f>
        <v>4</v>
      </c>
    </row>
    <row r="11" spans="1:7" ht="12.75">
      <c r="A11" s="70" t="s">
        <v>95</v>
      </c>
      <c r="B11" s="19" t="s">
        <v>37</v>
      </c>
      <c r="C11" s="19" t="s">
        <v>302</v>
      </c>
      <c r="D11" s="42"/>
      <c r="E11" s="42"/>
      <c r="F11" s="42"/>
      <c r="G11" s="42"/>
    </row>
    <row r="12" spans="1:7" ht="140.25">
      <c r="A12" s="12" t="s">
        <v>96</v>
      </c>
      <c r="B12" s="19" t="s">
        <v>38</v>
      </c>
      <c r="C12" s="19" t="s">
        <v>302</v>
      </c>
      <c r="D12" s="42"/>
      <c r="E12" s="42"/>
      <c r="F12" s="42"/>
      <c r="G12" s="42"/>
    </row>
    <row r="13" spans="1:7" ht="84.75" customHeight="1">
      <c r="A13" s="13" t="s">
        <v>97</v>
      </c>
      <c r="B13" s="18" t="s">
        <v>39</v>
      </c>
      <c r="C13" s="19" t="s">
        <v>302</v>
      </c>
      <c r="D13" s="42"/>
      <c r="E13" s="42"/>
      <c r="F13" s="42"/>
      <c r="G13" s="42"/>
    </row>
    <row r="14" spans="1:7" ht="59.25" customHeight="1">
      <c r="A14" s="14" t="s">
        <v>98</v>
      </c>
      <c r="B14" s="19" t="s">
        <v>279</v>
      </c>
      <c r="C14" s="19" t="s">
        <v>302</v>
      </c>
      <c r="D14" s="42"/>
      <c r="E14" s="42"/>
      <c r="F14" s="42"/>
      <c r="G14" s="42"/>
    </row>
    <row r="15" spans="1:7" ht="63.75">
      <c r="A15" s="30" t="s">
        <v>111</v>
      </c>
      <c r="B15" s="30"/>
      <c r="C15" s="76"/>
      <c r="D15" s="51">
        <f>IF(D11=1,"best",IF(D12=1,"good",IF(D13=1,"possible",IF(D14=1,"poor",""))))</f>
      </c>
      <c r="E15" s="51">
        <f>IF(E11=1,"best",IF(E12=1,"good",IF(E13=1,"possible",IF(E14=1,"poor",""))))</f>
      </c>
      <c r="F15" s="51">
        <f>IF(F11=1,"best",IF(F12=1,"good",IF(F13=1,"possible",IF(F14=1,"poor",""))))</f>
      </c>
      <c r="G15" s="51">
        <f>IF(G11=1,"best",IF(G12=1,"good",IF(G13=1,"possible",IF(G14=1,"poor",""))))</f>
      </c>
    </row>
    <row r="16" spans="1:3" ht="27.75" customHeight="1">
      <c r="A16" s="137" t="s">
        <v>280</v>
      </c>
      <c r="B16" s="137"/>
      <c r="C16" s="137"/>
    </row>
    <row r="17" spans="1:7" ht="138.75" customHeight="1">
      <c r="A17" s="141" t="s">
        <v>281</v>
      </c>
      <c r="B17" s="142"/>
      <c r="C17" s="142"/>
      <c r="D17" s="78"/>
      <c r="E17" s="51"/>
      <c r="F17" s="51"/>
      <c r="G17" s="51"/>
    </row>
    <row r="18" spans="1:7" ht="38.25">
      <c r="A18" s="8" t="s">
        <v>56</v>
      </c>
      <c r="B18" s="37" t="s">
        <v>296</v>
      </c>
      <c r="C18" s="8" t="s">
        <v>104</v>
      </c>
      <c r="D18" s="8" t="s">
        <v>155</v>
      </c>
      <c r="E18" s="24">
        <f>'Stage 2 ark criteria tables 1-8'!$E$9</f>
        <v>2</v>
      </c>
      <c r="F18" s="24">
        <f>'Stage 2 ark criteria tables 1-8'!$F$9</f>
        <v>3</v>
      </c>
      <c r="G18" s="24">
        <f>'Stage 2 ark criteria tables 1-8'!$G$9</f>
        <v>4</v>
      </c>
    </row>
    <row r="19" spans="1:7" ht="25.5">
      <c r="A19" s="70" t="s">
        <v>95</v>
      </c>
      <c r="B19" s="20" t="s">
        <v>112</v>
      </c>
      <c r="C19" s="19" t="s">
        <v>303</v>
      </c>
      <c r="D19" s="42"/>
      <c r="E19" s="42"/>
      <c r="F19" s="42"/>
      <c r="G19" s="42"/>
    </row>
    <row r="20" spans="1:7" ht="12.75">
      <c r="A20" s="12" t="s">
        <v>96</v>
      </c>
      <c r="B20" s="20" t="s">
        <v>133</v>
      </c>
      <c r="C20" s="19" t="s">
        <v>303</v>
      </c>
      <c r="D20" s="42"/>
      <c r="E20" s="42"/>
      <c r="F20" s="42"/>
      <c r="G20" s="42"/>
    </row>
    <row r="21" spans="1:7" ht="38.25">
      <c r="A21" s="13" t="s">
        <v>97</v>
      </c>
      <c r="B21" s="19" t="s">
        <v>134</v>
      </c>
      <c r="C21" s="19" t="s">
        <v>303</v>
      </c>
      <c r="D21" s="42"/>
      <c r="E21" s="42"/>
      <c r="F21" s="42"/>
      <c r="G21" s="42"/>
    </row>
    <row r="22" spans="1:7" ht="102" customHeight="1">
      <c r="A22" s="14" t="s">
        <v>98</v>
      </c>
      <c r="B22" s="19" t="s">
        <v>282</v>
      </c>
      <c r="C22" s="19" t="s">
        <v>303</v>
      </c>
      <c r="D22" s="42"/>
      <c r="E22" s="42"/>
      <c r="F22" s="42"/>
      <c r="G22" s="42"/>
    </row>
    <row r="23" spans="1:4" ht="97.5" customHeight="1">
      <c r="A23" s="30" t="s">
        <v>111</v>
      </c>
      <c r="B23" s="30"/>
      <c r="C23" s="76"/>
      <c r="D23" s="51">
        <f>IF(D19=1,"best",IF(D20=1,"good",IF(D21=1,"possible",IF(D22=1,"poor",""))))</f>
      </c>
    </row>
    <row r="24" spans="1:7" ht="29.25" customHeight="1">
      <c r="A24" s="21"/>
      <c r="B24" s="75"/>
      <c r="C24" s="31"/>
      <c r="E24" s="51">
        <f>IF(E19=1,"best",IF(E20=1,"good",IF(E21=1,"possible",IF(E22=1,"poor",""))))</f>
      </c>
      <c r="F24" s="51">
        <f>IF(F19=1,"best",IF(F20=1,"good",IF(F21=1,"possible",IF(F22=1,"poor",""))))</f>
      </c>
      <c r="G24" s="51">
        <f>IF(G19=1,"best",IF(G20=1,"good",IF(G21=1,"possible",IF(G22=1,"poor",""))))</f>
      </c>
    </row>
    <row r="25" spans="1:4" ht="45.75" customHeight="1">
      <c r="A25" s="138" t="s">
        <v>225</v>
      </c>
      <c r="B25" s="139"/>
      <c r="C25" s="140"/>
      <c r="D25" s="24"/>
    </row>
    <row r="26" spans="1:7" ht="44.25" customHeight="1">
      <c r="A26" s="16" t="s">
        <v>94</v>
      </c>
      <c r="B26" s="1" t="s">
        <v>297</v>
      </c>
      <c r="C26" s="8" t="s">
        <v>104</v>
      </c>
      <c r="D26" s="8" t="s">
        <v>155</v>
      </c>
      <c r="E26" s="24">
        <f>'Stage 2 ark criteria tables 1-8'!$E$9</f>
        <v>2</v>
      </c>
      <c r="F26" s="24">
        <f>'Stage 2 ark criteria tables 1-8'!$F$9</f>
        <v>3</v>
      </c>
      <c r="G26" s="24">
        <f>'Stage 2 ark criteria tables 1-8'!$G$9</f>
        <v>4</v>
      </c>
    </row>
    <row r="27" spans="1:7" ht="52.5">
      <c r="A27" s="70" t="s">
        <v>95</v>
      </c>
      <c r="B27" s="18" t="s">
        <v>120</v>
      </c>
      <c r="C27" s="19" t="s">
        <v>304</v>
      </c>
      <c r="D27" s="42">
        <v>1</v>
      </c>
      <c r="E27" s="42"/>
      <c r="F27" s="42"/>
      <c r="G27" s="42"/>
    </row>
    <row r="28" spans="1:7" ht="58.5" customHeight="1">
      <c r="A28" s="12" t="s">
        <v>96</v>
      </c>
      <c r="B28" s="18" t="s">
        <v>221</v>
      </c>
      <c r="C28" s="19" t="s">
        <v>304</v>
      </c>
      <c r="D28" s="42"/>
      <c r="E28" s="42"/>
      <c r="F28" s="42"/>
      <c r="G28" s="42"/>
    </row>
    <row r="29" spans="1:7" ht="50.25" customHeight="1">
      <c r="A29" s="13" t="s">
        <v>97</v>
      </c>
      <c r="B29" s="18" t="s">
        <v>222</v>
      </c>
      <c r="C29" s="19" t="s">
        <v>304</v>
      </c>
      <c r="D29" s="42"/>
      <c r="E29" s="42"/>
      <c r="F29" s="42"/>
      <c r="G29" s="42"/>
    </row>
    <row r="30" spans="1:7" ht="63" customHeight="1">
      <c r="A30" s="14" t="s">
        <v>98</v>
      </c>
      <c r="B30" s="18" t="s">
        <v>223</v>
      </c>
      <c r="C30" s="19" t="s">
        <v>304</v>
      </c>
      <c r="D30" s="42"/>
      <c r="E30" s="42"/>
      <c r="F30" s="42"/>
      <c r="G30" s="42"/>
    </row>
    <row r="31" spans="1:7" ht="54.75" customHeight="1">
      <c r="A31" s="91" t="s">
        <v>111</v>
      </c>
      <c r="B31" s="30"/>
      <c r="C31" s="76"/>
      <c r="D31" s="51" t="str">
        <f>IF(D27=1,"best",IF(D28=1,"good",IF(D29=1,"possible",IF(D30=1,"poor",""))))</f>
        <v>best</v>
      </c>
      <c r="E31" s="51">
        <f>IF(E27=1,"best",IF(E28=1,"good",IF(E29=1,"possible",IF(E30=1,"poor",""))))</f>
      </c>
      <c r="F31" s="51">
        <f>IF(F27=1,"best",IF(F28=1,"good",IF(F29=1,"possible",IF(F30=1,"poor",""))))</f>
      </c>
      <c r="G31" s="51">
        <f>IF(G27=1,"best",IF(G28=1,"good",IF(G29=1,"possible",IF(G30=1,"poor",""))))</f>
      </c>
    </row>
    <row r="32" spans="1:4" ht="112.5" customHeight="1">
      <c r="A32" s="111" t="s">
        <v>283</v>
      </c>
      <c r="B32" s="112"/>
      <c r="C32" s="113"/>
      <c r="D32" s="24"/>
    </row>
    <row r="33" spans="1:7" ht="83.25" customHeight="1">
      <c r="A33" s="8" t="s">
        <v>56</v>
      </c>
      <c r="B33" s="1" t="s">
        <v>298</v>
      </c>
      <c r="C33" s="8" t="s">
        <v>104</v>
      </c>
      <c r="D33" s="8" t="s">
        <v>155</v>
      </c>
      <c r="E33" s="24">
        <f>'Stage 2 ark criteria tables 1-8'!$E$9</f>
        <v>2</v>
      </c>
      <c r="F33" s="24">
        <f>'Stage 2 ark criteria tables 1-8'!$F$9</f>
        <v>3</v>
      </c>
      <c r="G33" s="24">
        <f>'Stage 2 ark criteria tables 1-8'!$G$9</f>
        <v>4</v>
      </c>
    </row>
    <row r="34" spans="1:7" ht="76.5">
      <c r="A34" s="70" t="s">
        <v>95</v>
      </c>
      <c r="B34" s="18" t="s">
        <v>227</v>
      </c>
      <c r="C34" s="19" t="s">
        <v>305</v>
      </c>
      <c r="D34" s="42"/>
      <c r="E34" s="42"/>
      <c r="F34" s="42"/>
      <c r="G34" s="42"/>
    </row>
    <row r="35" spans="1:7" ht="102">
      <c r="A35" s="12" t="s">
        <v>96</v>
      </c>
      <c r="B35" s="18" t="s">
        <v>284</v>
      </c>
      <c r="C35" s="19" t="s">
        <v>305</v>
      </c>
      <c r="D35" s="42"/>
      <c r="E35" s="42"/>
      <c r="F35" s="42"/>
      <c r="G35" s="42"/>
    </row>
    <row r="36" spans="1:7" ht="51.75" customHeight="1">
      <c r="A36" s="13" t="s">
        <v>97</v>
      </c>
      <c r="B36" s="18" t="s">
        <v>285</v>
      </c>
      <c r="C36" s="19" t="s">
        <v>305</v>
      </c>
      <c r="D36" s="42"/>
      <c r="E36" s="42"/>
      <c r="F36" s="42"/>
      <c r="G36" s="42"/>
    </row>
    <row r="37" spans="1:7" ht="50.25" customHeight="1">
      <c r="A37" s="14" t="s">
        <v>98</v>
      </c>
      <c r="B37" s="18" t="s">
        <v>226</v>
      </c>
      <c r="C37" s="19" t="s">
        <v>305</v>
      </c>
      <c r="D37" s="42"/>
      <c r="E37" s="42"/>
      <c r="F37" s="42"/>
      <c r="G37" s="42"/>
    </row>
    <row r="38" spans="1:7" ht="54" customHeight="1">
      <c r="A38" s="30" t="s">
        <v>111</v>
      </c>
      <c r="B38" s="30"/>
      <c r="C38" s="76"/>
      <c r="D38" s="51">
        <f>IF(D34=1,"best",IF(D35=1,"good",IF(D36=1,"possible",IF(D37=1,"poor",""))))</f>
      </c>
      <c r="E38" s="51">
        <f>IF(E34=1,"best",IF(E35=1,"good",IF(E36=1,"possible",IF(E37=1,"poor",""))))</f>
      </c>
      <c r="F38" s="51">
        <f>IF(F34=1,"best",IF(F35=1,"good",IF(F36=1,"possible",IF(F37=1,"poor",""))))</f>
      </c>
      <c r="G38" s="51">
        <f>IF(G34=1,"best",IF(G35=1,"good",IF(G36=1,"possible",IF(G37=1,"poor",""))))</f>
      </c>
    </row>
    <row r="39" spans="1:4" ht="111" customHeight="1">
      <c r="A39" s="133" t="s">
        <v>287</v>
      </c>
      <c r="B39" s="134"/>
      <c r="C39" s="134"/>
      <c r="D39" s="24"/>
    </row>
    <row r="40" spans="1:7" ht="38.25">
      <c r="A40" s="8" t="s">
        <v>56</v>
      </c>
      <c r="B40" s="37" t="s">
        <v>299</v>
      </c>
      <c r="C40" s="8" t="s">
        <v>104</v>
      </c>
      <c r="D40" s="8" t="s">
        <v>155</v>
      </c>
      <c r="E40" s="24">
        <f>'Stage 2 ark criteria tables 1-8'!$E$9</f>
        <v>2</v>
      </c>
      <c r="F40" s="24">
        <f>'Stage 2 ark criteria tables 1-8'!$F$9</f>
        <v>3</v>
      </c>
      <c r="G40" s="24">
        <f>'Stage 2 ark criteria tables 1-8'!$G$9</f>
        <v>4</v>
      </c>
    </row>
    <row r="41" spans="1:7" ht="38.25">
      <c r="A41" s="70" t="s">
        <v>95</v>
      </c>
      <c r="B41" s="18" t="s">
        <v>237</v>
      </c>
      <c r="C41" s="19" t="s">
        <v>213</v>
      </c>
      <c r="D41" s="42"/>
      <c r="E41" s="42"/>
      <c r="F41" s="42"/>
      <c r="G41" s="42"/>
    </row>
    <row r="42" spans="1:7" ht="25.5">
      <c r="A42" s="12" t="s">
        <v>96</v>
      </c>
      <c r="B42" s="18" t="s">
        <v>236</v>
      </c>
      <c r="C42" s="19" t="s">
        <v>213</v>
      </c>
      <c r="D42" s="42"/>
      <c r="E42" s="42"/>
      <c r="F42" s="42"/>
      <c r="G42" s="42"/>
    </row>
    <row r="43" spans="1:7" ht="76.5">
      <c r="A43" s="13" t="s">
        <v>97</v>
      </c>
      <c r="B43" s="18" t="s">
        <v>286</v>
      </c>
      <c r="C43" s="19" t="s">
        <v>213</v>
      </c>
      <c r="D43" s="42"/>
      <c r="E43" s="42"/>
      <c r="F43" s="42"/>
      <c r="G43" s="42"/>
    </row>
    <row r="44" spans="1:7" ht="51">
      <c r="A44" s="14" t="s">
        <v>98</v>
      </c>
      <c r="B44" s="18" t="s">
        <v>140</v>
      </c>
      <c r="C44" s="19" t="s">
        <v>213</v>
      </c>
      <c r="D44" s="42"/>
      <c r="E44" s="42"/>
      <c r="F44" s="42"/>
      <c r="G44" s="42"/>
    </row>
    <row r="45" spans="1:4" ht="94.5" customHeight="1">
      <c r="A45" s="30" t="s">
        <v>111</v>
      </c>
      <c r="B45" s="30"/>
      <c r="C45" s="76"/>
      <c r="D45" s="51">
        <f>IF(D41=1,"best",IF(D42=1,"good",IF(D43=1,"possible",IF(D44=1,"poor",""))))</f>
      </c>
    </row>
    <row r="46" ht="53.25" customHeight="1"/>
    <row r="47" spans="3:7" ht="48.75" customHeight="1">
      <c r="C47" t="s">
        <v>95</v>
      </c>
      <c r="D47" s="24">
        <f>D3+D11+D19+D27+D34+D41</f>
        <v>1</v>
      </c>
      <c r="E47" s="51">
        <f>IF(E41=1,"best",IF(E42=1,"good",IF(E43=1,"possible",IF(E44=1,"poor",""))))</f>
      </c>
      <c r="F47" s="51">
        <f>IF(F41=1,"best",IF(F42=1,"good",IF(F43=1,"possible",IF(F44=1,"poor",""))))</f>
      </c>
      <c r="G47" s="51">
        <f>IF(G41=1,"best",IF(G42=1,"good",IF(G43=1,"possible",IF(G44=1,"poor",""))))</f>
      </c>
    </row>
    <row r="48" spans="3:4" ht="12.75">
      <c r="C48" t="s">
        <v>96</v>
      </c>
      <c r="D48" s="24">
        <f>D4+D12+D20+D28+D35+D42</f>
        <v>0</v>
      </c>
    </row>
    <row r="49" spans="3:4" ht="12.75">
      <c r="C49" t="s">
        <v>97</v>
      </c>
      <c r="D49" s="24">
        <f>D5+D13+D21+D29+D36+D43</f>
        <v>0</v>
      </c>
    </row>
    <row r="50" spans="3:4" ht="12.75">
      <c r="C50" t="s">
        <v>98</v>
      </c>
      <c r="D50" s="24">
        <f>D6+D14+D22+D30+D37+D44</f>
        <v>0</v>
      </c>
    </row>
    <row r="53" ht="12.75">
      <c r="D53" s="24"/>
    </row>
  </sheetData>
  <sheetProtection/>
  <mergeCells count="7">
    <mergeCell ref="A39:C39"/>
    <mergeCell ref="A32:C32"/>
    <mergeCell ref="A1:C1"/>
    <mergeCell ref="A9:C9"/>
    <mergeCell ref="A16:C16"/>
    <mergeCell ref="A25:C25"/>
    <mergeCell ref="A17:C17"/>
  </mergeCells>
  <printOptions/>
  <pageMargins left="0.75" right="0.75" top="1" bottom="1" header="0.5" footer="0.5"/>
  <pageSetup fitToHeight="0" fitToWidth="1" horizontalDpi="600" verticalDpi="600" orientation="portrait" paperSize="9" r:id="rId1"/>
  <headerFooter alignWithMargins="0">
    <oddHeader>&amp;L&amp;8Criteria for selecting ark sites for white-clawed crayfish</oddHeader>
    <oddFooter>&amp;L&amp;"Arial,Italic"&amp;8S Peay
stephanie@crayfish.org.uk&amp;R&amp;8&amp;F; &amp;A
Page &amp;P of &amp;N</oddFooter>
  </headerFooter>
  <rowBreaks count="2" manualBreakCount="2">
    <brk id="31" max="3" man="1"/>
    <brk id="38" max="3" man="1"/>
  </rowBreaks>
</worksheet>
</file>

<file path=xl/worksheets/sheet5.xml><?xml version="1.0" encoding="utf-8"?>
<worksheet xmlns="http://schemas.openxmlformats.org/spreadsheetml/2006/main" xmlns:r="http://schemas.openxmlformats.org/officeDocument/2006/relationships">
  <sheetPr>
    <pageSetUpPr fitToPage="1"/>
  </sheetPr>
  <dimension ref="A1:D10"/>
  <sheetViews>
    <sheetView zoomScalePageLayoutView="0" workbookViewId="0" topLeftCell="A1">
      <selection activeCell="G4" sqref="G4"/>
    </sheetView>
  </sheetViews>
  <sheetFormatPr defaultColWidth="9.140625" defaultRowHeight="12.75"/>
  <cols>
    <col min="2" max="2" width="56.8515625" style="0" customWidth="1"/>
    <col min="3" max="3" width="18.00390625" style="0" customWidth="1"/>
  </cols>
  <sheetData>
    <row r="1" spans="1:3" ht="138.75" customHeight="1">
      <c r="A1" s="119" t="s">
        <v>288</v>
      </c>
      <c r="B1" s="143"/>
      <c r="C1" s="144"/>
    </row>
    <row r="2" spans="1:3" ht="99.75" customHeight="1">
      <c r="A2" s="99" t="s">
        <v>159</v>
      </c>
      <c r="B2" s="140"/>
      <c r="C2" s="145"/>
    </row>
    <row r="3" spans="1:4" ht="51">
      <c r="A3" s="1" t="s">
        <v>94</v>
      </c>
      <c r="B3" s="1" t="s">
        <v>150</v>
      </c>
      <c r="C3" s="1" t="s">
        <v>104</v>
      </c>
      <c r="D3" s="8" t="s">
        <v>155</v>
      </c>
    </row>
    <row r="4" spans="1:4" ht="57.75" customHeight="1">
      <c r="A4" s="70" t="s">
        <v>95</v>
      </c>
      <c r="B4" s="18" t="s">
        <v>69</v>
      </c>
      <c r="C4" s="18" t="s">
        <v>142</v>
      </c>
      <c r="D4" s="42"/>
    </row>
    <row r="5" spans="1:4" ht="77.25" customHeight="1">
      <c r="A5" s="12" t="s">
        <v>96</v>
      </c>
      <c r="B5" s="18" t="s">
        <v>105</v>
      </c>
      <c r="C5" s="18" t="s">
        <v>142</v>
      </c>
      <c r="D5" s="42"/>
    </row>
    <row r="6" spans="1:4" ht="93" customHeight="1">
      <c r="A6" s="13" t="s">
        <v>106</v>
      </c>
      <c r="B6" s="18" t="s">
        <v>109</v>
      </c>
      <c r="C6" s="18" t="s">
        <v>142</v>
      </c>
      <c r="D6" s="42"/>
    </row>
    <row r="7" spans="1:4" ht="168" customHeight="1">
      <c r="A7" s="13" t="s">
        <v>107</v>
      </c>
      <c r="B7" s="18" t="s">
        <v>68</v>
      </c>
      <c r="C7" s="18" t="s">
        <v>142</v>
      </c>
      <c r="D7" s="42"/>
    </row>
    <row r="8" spans="1:4" ht="126" customHeight="1">
      <c r="A8" s="13" t="s">
        <v>108</v>
      </c>
      <c r="B8" s="18" t="s">
        <v>110</v>
      </c>
      <c r="C8" s="18" t="s">
        <v>142</v>
      </c>
      <c r="D8" s="42"/>
    </row>
    <row r="9" spans="1:4" ht="54" customHeight="1">
      <c r="A9" s="14" t="s">
        <v>98</v>
      </c>
      <c r="B9" s="18" t="s">
        <v>67</v>
      </c>
      <c r="C9" s="18" t="s">
        <v>142</v>
      </c>
      <c r="D9" s="42"/>
    </row>
    <row r="10" spans="1:4" ht="113.25" customHeight="1">
      <c r="A10" s="30" t="s">
        <v>111</v>
      </c>
      <c r="B10" s="17"/>
      <c r="C10" s="29"/>
      <c r="D10" s="42"/>
    </row>
  </sheetData>
  <sheetProtection/>
  <mergeCells count="2">
    <mergeCell ref="A1:C1"/>
    <mergeCell ref="A2:C2"/>
  </mergeCells>
  <printOptions/>
  <pageMargins left="0.75" right="0.75" top="1" bottom="1" header="0.5" footer="0.5"/>
  <pageSetup fitToHeight="1" fitToWidth="1" horizontalDpi="600" verticalDpi="600" orientation="portrait" paperSize="9" scale="74" r:id="rId1"/>
  <headerFooter alignWithMargins="0">
    <oddHeader>&amp;L&amp;8Criteria for selecting ark sites for white-clawed crayfish</oddHeader>
    <oddFooter>&amp;L&amp;"Arial,Italic"&amp;8S Peay
stephanie@crayfish.org.uk&amp;R&amp;8&amp;F; &amp;A
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selection activeCell="E3" sqref="E3"/>
    </sheetView>
  </sheetViews>
  <sheetFormatPr defaultColWidth="9.140625" defaultRowHeight="12.75"/>
  <cols>
    <col min="1" max="1" width="6.421875" style="0" customWidth="1"/>
    <col min="2" max="2" width="43.8515625" style="0" customWidth="1"/>
    <col min="3" max="3" width="13.140625" style="0" customWidth="1"/>
    <col min="4" max="4" width="12.28125" style="0" customWidth="1"/>
    <col min="5" max="5" width="13.421875" style="0" customWidth="1"/>
    <col min="6" max="6" width="13.8515625" style="0" customWidth="1"/>
    <col min="7" max="7" width="14.140625" style="0" customWidth="1"/>
  </cols>
  <sheetData>
    <row r="1" spans="1:3" ht="45" customHeight="1">
      <c r="A1" s="119" t="s">
        <v>235</v>
      </c>
      <c r="B1" s="134"/>
      <c r="C1" s="146"/>
    </row>
    <row r="2" spans="1:3" ht="58.5" customHeight="1">
      <c r="A2" s="116" t="s">
        <v>160</v>
      </c>
      <c r="B2" s="137"/>
      <c r="C2" s="147"/>
    </row>
    <row r="3" spans="1:3" ht="87" customHeight="1">
      <c r="A3" s="124" t="s">
        <v>161</v>
      </c>
      <c r="B3" s="139"/>
      <c r="C3" s="148"/>
    </row>
    <row r="4" spans="1:6" ht="12.75">
      <c r="A4" s="11"/>
      <c r="B4" s="40" t="s">
        <v>75</v>
      </c>
      <c r="C4" s="44" t="str">
        <f>'Stage 2 ark criteria tables 1-8'!$D$8</f>
        <v>name</v>
      </c>
      <c r="D4" s="44" t="str">
        <f>'Stage 2 ark criteria tables 1-8'!$E$8</f>
        <v>name</v>
      </c>
      <c r="E4" s="44" t="str">
        <f>'Stage 2 ark criteria tables 1-8'!$F$8</f>
        <v>name</v>
      </c>
      <c r="F4" s="44" t="str">
        <f>'Stage 2 ark criteria tables 1-8'!$G$8</f>
        <v>name</v>
      </c>
    </row>
    <row r="5" spans="1:6" ht="12.75">
      <c r="A5" s="11"/>
      <c r="B5" s="40" t="s">
        <v>122</v>
      </c>
      <c r="C5" s="46">
        <f>'Stage 2 ark criteria tables 1-8'!$D$9</f>
        <v>1</v>
      </c>
      <c r="D5" s="46">
        <f>'Stage 2 ark criteria tables 1-8'!$E$9</f>
        <v>2</v>
      </c>
      <c r="E5" s="46">
        <f>'Stage 2 ark criteria tables 1-8'!$F$9</f>
        <v>3</v>
      </c>
      <c r="F5" s="46">
        <f>'Stage 2 ark criteria tables 1-8'!$G$9</f>
        <v>4</v>
      </c>
    </row>
    <row r="6" spans="1:6" ht="12.75">
      <c r="A6" s="40" t="s">
        <v>121</v>
      </c>
      <c r="B6" s="40" t="s">
        <v>153</v>
      </c>
      <c r="C6" s="47"/>
      <c r="D6" s="50"/>
      <c r="E6" s="50"/>
      <c r="F6" s="50"/>
    </row>
    <row r="7" spans="1:6" ht="12.75">
      <c r="A7" s="38">
        <v>1</v>
      </c>
      <c r="B7" s="8" t="s">
        <v>125</v>
      </c>
      <c r="C7" s="46">
        <f>'Stage 2 ark criteria tables 1-8'!$D$19</f>
      </c>
      <c r="D7" s="46">
        <f>'Stage 2 ark criteria tables 1-8'!$E$19</f>
      </c>
      <c r="E7" s="46">
        <f>'Stage 2 ark criteria tables 1-8'!$F$19</f>
      </c>
      <c r="F7" s="46">
        <f>'Stage 2 ark criteria tables 1-8'!$G$19</f>
      </c>
    </row>
    <row r="8" spans="1:6" ht="38.25">
      <c r="A8" s="38">
        <v>2</v>
      </c>
      <c r="B8" s="8" t="s">
        <v>151</v>
      </c>
      <c r="C8" s="46">
        <f>'Stage 2 ark criteria tables 1-8'!$D$29</f>
      </c>
      <c r="D8" s="46">
        <f>'Stage 2 ark criteria tables 1-8'!$E$29</f>
      </c>
      <c r="E8" s="46">
        <f>'Stage 2 ark criteria tables 1-8'!$F$29</f>
      </c>
      <c r="F8" s="46">
        <f>'Stage 2 ark criteria tables 1-8'!$G$29</f>
      </c>
    </row>
    <row r="9" spans="1:6" ht="12.75">
      <c r="A9" s="38">
        <v>3</v>
      </c>
      <c r="B9" s="8" t="s">
        <v>126</v>
      </c>
      <c r="C9" s="46">
        <f>'Stage 2 ark criteria tables 1-8'!$D$43</f>
      </c>
      <c r="D9" s="46">
        <f>'Stage 2 ark criteria tables 1-8'!$E$43</f>
      </c>
      <c r="E9" s="46">
        <f>'Stage 2 ark criteria tables 1-8'!$F$43</f>
      </c>
      <c r="F9" s="46">
        <f>'Stage 2 ark criteria tables 1-8'!$G$43</f>
      </c>
    </row>
    <row r="10" spans="1:6" ht="12.75">
      <c r="A10" s="38">
        <v>4</v>
      </c>
      <c r="B10" s="8" t="s">
        <v>113</v>
      </c>
      <c r="C10" s="46">
        <f>'Stage 2 ark criteria tables 1-8'!$D$53</f>
      </c>
      <c r="D10" s="46">
        <f>'Stage 2 ark criteria tables 1-8'!$E$53</f>
      </c>
      <c r="E10" s="46">
        <f>'Stage 2 ark criteria tables 1-8'!$F$53</f>
      </c>
      <c r="F10" s="46">
        <f>'Stage 2 ark criteria tables 1-8'!$G$53</f>
      </c>
    </row>
    <row r="11" spans="1:6" ht="25.5">
      <c r="A11" s="38">
        <v>5</v>
      </c>
      <c r="B11" s="8" t="s">
        <v>127</v>
      </c>
      <c r="C11" s="46">
        <f>'Stage 2 ark criteria tables 1-8'!$D$65</f>
      </c>
      <c r="D11" s="46">
        <f>'Stage 2 ark criteria tables 1-8'!$E$65</f>
      </c>
      <c r="E11" s="46">
        <f>'Stage 2 ark criteria tables 1-8'!$F$65</f>
      </c>
      <c r="F11" s="46">
        <f>'Stage 2 ark criteria tables 1-8'!$G$65</f>
      </c>
    </row>
    <row r="12" spans="1:6" ht="12.75">
      <c r="A12" s="38">
        <v>6</v>
      </c>
      <c r="B12" s="8" t="s">
        <v>128</v>
      </c>
      <c r="C12" s="46">
        <f>'Stage 2 ark criteria tables 1-8'!$D$73</f>
      </c>
      <c r="D12" s="46">
        <f>'Stage 2 ark criteria tables 1-8'!$E$73</f>
      </c>
      <c r="E12" s="46">
        <f>'Stage 2 ark criteria tables 1-8'!$F$73</f>
      </c>
      <c r="F12" s="46">
        <f>'Stage 2 ark criteria tables 1-8'!$G$73</f>
      </c>
    </row>
    <row r="13" spans="1:6" ht="12.75">
      <c r="A13" s="38">
        <v>7</v>
      </c>
      <c r="B13" s="8" t="s">
        <v>129</v>
      </c>
      <c r="C13" s="46">
        <f>'Stage 2 ark criteria tables 1-8'!$D$81</f>
      </c>
      <c r="D13" s="46">
        <f>'Stage 2 ark criteria tables 1-8'!$E$81</f>
      </c>
      <c r="E13" s="46">
        <f>'Stage 2 ark criteria tables 1-8'!$F$81</f>
      </c>
      <c r="F13" s="46">
        <f>'Stage 2 ark criteria tables 1-8'!$G$81</f>
      </c>
    </row>
    <row r="14" spans="1:6" ht="12.75">
      <c r="A14" s="38">
        <v>8</v>
      </c>
      <c r="B14" s="8" t="s">
        <v>130</v>
      </c>
      <c r="C14" s="46">
        <f>'Stage 2 ark criteria tables 1-8'!$D$89</f>
      </c>
      <c r="D14" s="46">
        <f>'Stage 2 ark criteria tables 1-8'!$E$89</f>
      </c>
      <c r="E14" s="46">
        <f>'Stage 2 ark criteria tables 1-8'!$F$89</f>
      </c>
      <c r="F14" s="46">
        <f>'Stage 2 ark criteria tables 1-8'!$G$89</f>
      </c>
    </row>
    <row r="15" spans="1:6" ht="12.75">
      <c r="A15" s="38" t="s">
        <v>123</v>
      </c>
      <c r="B15" s="39" t="s">
        <v>229</v>
      </c>
      <c r="C15" s="45">
        <f>'Stage 2 ark criteria table 9'!$D$7</f>
      </c>
      <c r="D15" s="45">
        <f>'Stage 2 ark criteria table 9'!$E$8</f>
      </c>
      <c r="E15" s="45">
        <f>'Stage 2 ark criteria table 9'!$F$8</f>
      </c>
      <c r="F15" s="45">
        <f>'Stage 2 ark criteria table 9'!$G$8</f>
      </c>
    </row>
    <row r="16" spans="1:6" ht="12.75">
      <c r="A16" s="38" t="s">
        <v>124</v>
      </c>
      <c r="B16" s="39" t="s">
        <v>230</v>
      </c>
      <c r="C16" s="45">
        <f>'Stage 2 ark criteria table 9'!$D$15</f>
      </c>
      <c r="D16" s="45">
        <f>'Stage 2 ark criteria table 9'!$E$15</f>
      </c>
      <c r="E16" s="45">
        <f>'Stage 2 ark criteria table 9'!$F$15</f>
      </c>
      <c r="F16" s="45">
        <f>'Stage 2 ark criteria table 9'!$G$15</f>
      </c>
    </row>
    <row r="17" spans="1:6" ht="12.75">
      <c r="A17" s="38" t="s">
        <v>228</v>
      </c>
      <c r="B17" s="39" t="s">
        <v>231</v>
      </c>
      <c r="C17" s="45">
        <f>'Stage 2 ark criteria table 9'!$D$23</f>
      </c>
      <c r="D17" s="45">
        <f>'Stage 2 ark criteria table 9'!$E$24</f>
      </c>
      <c r="E17" s="45">
        <f>'Stage 2 ark criteria table 9'!$F$24</f>
      </c>
      <c r="F17" s="45">
        <f>'Stage 2 ark criteria table 9'!$G$24</f>
      </c>
    </row>
    <row r="18" spans="1:6" ht="12.75">
      <c r="A18" s="38" t="s">
        <v>123</v>
      </c>
      <c r="B18" s="39" t="s">
        <v>232</v>
      </c>
      <c r="C18" s="45" t="str">
        <f>'Stage 2 ark criteria table 9'!$D$31</f>
        <v>best</v>
      </c>
      <c r="D18" s="45">
        <f>'Stage 2 ark criteria table 9'!$E$31</f>
      </c>
      <c r="E18" s="45">
        <f>'Stage 2 ark criteria table 9'!$F$31</f>
      </c>
      <c r="F18" s="45">
        <f>'Stage 2 ark criteria table 9'!$G$31</f>
      </c>
    </row>
    <row r="19" spans="1:6" ht="12.75">
      <c r="A19" s="38" t="s">
        <v>124</v>
      </c>
      <c r="B19" s="39" t="s">
        <v>233</v>
      </c>
      <c r="C19" s="45">
        <f>'Stage 2 ark criteria table 9'!$D$38</f>
      </c>
      <c r="D19" s="45">
        <f>'Stage 2 ark criteria table 9'!$E$38</f>
      </c>
      <c r="E19" s="45">
        <f>'Stage 2 ark criteria table 9'!$F$38</f>
      </c>
      <c r="F19" s="45">
        <f>'Stage 2 ark criteria table 9'!$G$38</f>
      </c>
    </row>
    <row r="20" spans="1:6" ht="12.75">
      <c r="A20" s="38" t="s">
        <v>228</v>
      </c>
      <c r="B20" s="39" t="s">
        <v>234</v>
      </c>
      <c r="C20" s="45">
        <f>'Stage 2 ark criteria table 9'!$D$45</f>
      </c>
      <c r="D20" s="45">
        <f>'Stage 2 ark criteria table 9'!$E$47</f>
      </c>
      <c r="E20" s="45">
        <f>'Stage 2 ark criteria table 9'!$F$47</f>
      </c>
      <c r="F20" s="45">
        <f>'Stage 2 ark criteria table 9'!$G$47</f>
      </c>
    </row>
    <row r="22" spans="2:6" ht="12.75">
      <c r="B22" s="40" t="s">
        <v>75</v>
      </c>
      <c r="C22" s="44" t="str">
        <f>'Stage 2 ark criteria tables 1-8'!$D$8</f>
        <v>name</v>
      </c>
      <c r="D22" s="44" t="str">
        <f>'Stage 2 ark criteria tables 1-8'!$E$8</f>
        <v>name</v>
      </c>
      <c r="E22" s="44" t="str">
        <f>'Stage 2 ark criteria tables 1-8'!$F$8</f>
        <v>name</v>
      </c>
      <c r="F22" s="44" t="str">
        <f>'Stage 2 ark criteria tables 1-8'!$G$8</f>
        <v>name</v>
      </c>
    </row>
    <row r="23" spans="2:6" ht="12.75">
      <c r="B23" s="40" t="s">
        <v>122</v>
      </c>
      <c r="C23" s="46">
        <f>'Stage 2 ark criteria tables 1-8'!$D$9</f>
        <v>1</v>
      </c>
      <c r="D23" s="46">
        <f>'Stage 2 ark criteria tables 1-8'!$E$9</f>
        <v>2</v>
      </c>
      <c r="E23" s="46">
        <f>'Stage 2 ark criteria tables 1-8'!$F$9</f>
        <v>3</v>
      </c>
      <c r="F23" s="46">
        <f>'Stage 2 ark criteria tables 1-8'!$G$9</f>
        <v>4</v>
      </c>
    </row>
    <row r="24" ht="25.5">
      <c r="B24" s="1" t="s">
        <v>154</v>
      </c>
    </row>
    <row r="25" spans="2:3" ht="12.75">
      <c r="B25" s="70" t="s">
        <v>95</v>
      </c>
      <c r="C25" s="24">
        <f>'Stage 2 ark criteria tables 1-8'!D91</f>
        <v>0</v>
      </c>
    </row>
    <row r="26" spans="2:3" ht="12.75">
      <c r="B26" s="12" t="s">
        <v>96</v>
      </c>
      <c r="C26" s="24">
        <f>'Stage 2 ark criteria tables 1-8'!D92</f>
        <v>0</v>
      </c>
    </row>
    <row r="27" spans="2:3" ht="12.75">
      <c r="B27" s="13" t="s">
        <v>97</v>
      </c>
      <c r="C27" s="24">
        <f>'Stage 2 ark criteria tables 1-8'!D93</f>
        <v>0</v>
      </c>
    </row>
    <row r="28" spans="2:3" ht="12.75">
      <c r="B28" s="14" t="s">
        <v>98</v>
      </c>
      <c r="C28" s="24">
        <f>'Stage 2 ark criteria tables 1-8'!D94</f>
        <v>0</v>
      </c>
    </row>
    <row r="29" spans="2:3" ht="12.75">
      <c r="B29" s="36" t="s">
        <v>83</v>
      </c>
      <c r="C29" s="24">
        <f>'Stage 2 ark criteria tables 1-8'!D95</f>
        <v>0</v>
      </c>
    </row>
    <row r="30" ht="12.75">
      <c r="B30" s="1" t="s">
        <v>156</v>
      </c>
    </row>
    <row r="31" spans="2:3" ht="12.75">
      <c r="B31" s="70" t="s">
        <v>95</v>
      </c>
      <c r="C31" s="24">
        <f>'Stage 2 ark criteria table 9'!D47</f>
        <v>1</v>
      </c>
    </row>
    <row r="32" spans="2:3" ht="12.75">
      <c r="B32" s="12" t="s">
        <v>96</v>
      </c>
      <c r="C32" s="24">
        <f>'Stage 2 ark criteria table 9'!D48</f>
        <v>0</v>
      </c>
    </row>
    <row r="33" spans="2:3" ht="12.75">
      <c r="B33" s="13" t="s">
        <v>97</v>
      </c>
      <c r="C33" s="24">
        <f>'Stage 2 ark criteria table 9'!D49</f>
        <v>0</v>
      </c>
    </row>
    <row r="34" spans="2:3" ht="12.75">
      <c r="B34" s="14" t="s">
        <v>98</v>
      </c>
      <c r="C34" s="24">
        <f>'Stage 2 ark criteria table 9'!D50</f>
        <v>0</v>
      </c>
    </row>
    <row r="36" ht="12.75">
      <c r="B36" s="5" t="s">
        <v>157</v>
      </c>
    </row>
    <row r="37" spans="2:3" ht="12.75">
      <c r="B37" s="49" t="b">
        <f>IF('Stage 2 Table10 rationale'!$D$4=1,'Stage 2 Table10 rationale'!$B$4,IF('Stage 2 Table10 rationale'!$D$5=1,'Stage 2 Table10 rationale'!$B$5,IF('Stage 2 Table10 rationale'!$D$6=1,'Stage 2 Table10 rationale'!$B$6,IF('Stage 2 Table10 rationale'!$D$7=1,'Stage 2 Table10 rationale'!$B$7,IF('Stage 2 Table10 rationale'!$D$8=1,'Stage 2 Table10 rationale'!$B$8,IF('Stage 2 Table10 rationale'!$D$9=1,'Stage 2 Table10 rationale'!$B$9))))))</f>
        <v>0</v>
      </c>
      <c r="C37" s="56" t="b">
        <f>IF('Stage 2 Table10 rationale'!$D$4=1,"best",IF('Stage 2 Table10 rationale'!$D$5=1,"good",IF('Stage 2 Table10 rationale'!$D$6=1,"possible",IF('Stage 2 Table10 rationale'!$D$7=1,"possible",IF('Stage 2 Table10 rationale'!$D$8=1,"possible",IF('Stage 2 Table10 rationale'!$D$9=1,"poor"))))))</f>
        <v>0</v>
      </c>
    </row>
  </sheetData>
  <sheetProtection/>
  <mergeCells count="3">
    <mergeCell ref="A1:C1"/>
    <mergeCell ref="A2:C2"/>
    <mergeCell ref="A3:C3"/>
  </mergeCells>
  <printOptions/>
  <pageMargins left="0.75" right="0.75" top="1" bottom="1" header="0.5" footer="0.5"/>
  <pageSetup fitToHeight="1" fitToWidth="1" horizontalDpi="600" verticalDpi="600" orientation="portrait" paperSize="9" scale="85" r:id="rId1"/>
  <headerFooter alignWithMargins="0">
    <oddHeader>&amp;L&amp;8Criteria for selecting ark sites for white-clawed crayfish</oddHeader>
    <oddFooter>&amp;L&amp;"Arial,Italic"&amp;8S Peay
stephanie@crayfish.org.uk&amp;R&amp;8&amp;F; &amp;A
Page &amp;P of&amp;N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selection activeCell="H3" sqref="H3"/>
    </sheetView>
  </sheetViews>
  <sheetFormatPr defaultColWidth="9.140625" defaultRowHeight="12.75"/>
  <cols>
    <col min="1" max="1" width="6.00390625" style="0" customWidth="1"/>
    <col min="2" max="2" width="27.7109375" style="0" customWidth="1"/>
    <col min="4" max="4" width="10.28125" style="0" customWidth="1"/>
    <col min="5" max="5" width="38.8515625" style="0" customWidth="1"/>
    <col min="6" max="6" width="12.00390625" style="0" customWidth="1"/>
  </cols>
  <sheetData>
    <row r="1" spans="1:6" ht="106.5" customHeight="1">
      <c r="A1" s="119" t="s">
        <v>162</v>
      </c>
      <c r="B1" s="120"/>
      <c r="C1" s="120"/>
      <c r="D1" s="120"/>
      <c r="E1" s="120"/>
      <c r="F1" s="121"/>
    </row>
    <row r="2" spans="1:6" ht="79.5" customHeight="1">
      <c r="A2" s="116" t="s">
        <v>59</v>
      </c>
      <c r="B2" s="117"/>
      <c r="C2" s="117"/>
      <c r="D2" s="117"/>
      <c r="E2" s="117"/>
      <c r="F2" s="118"/>
    </row>
    <row r="3" spans="1:6" ht="36" customHeight="1">
      <c r="A3" s="124" t="s">
        <v>163</v>
      </c>
      <c r="B3" s="125"/>
      <c r="C3" s="125"/>
      <c r="D3" s="125"/>
      <c r="E3" s="125"/>
      <c r="F3" s="126"/>
    </row>
    <row r="4" spans="1:3" ht="12.75">
      <c r="A4" s="63"/>
      <c r="B4" s="93" t="s">
        <v>75</v>
      </c>
      <c r="C4" s="94" t="str">
        <f>'Stage 2 ark criteria tables 1-8'!$D$8</f>
        <v>name</v>
      </c>
    </row>
    <row r="5" spans="1:3" ht="12.75">
      <c r="A5" s="11"/>
      <c r="B5" s="40" t="s">
        <v>122</v>
      </c>
      <c r="C5" s="46">
        <f>'Stage 2 ark criteria tables 1-8'!$D$9</f>
        <v>1</v>
      </c>
    </row>
    <row r="6" spans="1:2" ht="12.75">
      <c r="A6" s="11"/>
      <c r="B6" s="40"/>
    </row>
    <row r="7" spans="1:6" ht="102">
      <c r="A7" s="40" t="s">
        <v>121</v>
      </c>
      <c r="B7" s="40"/>
      <c r="C7" s="57" t="s">
        <v>243</v>
      </c>
      <c r="D7" s="1" t="s">
        <v>244</v>
      </c>
      <c r="E7" s="58" t="s">
        <v>254</v>
      </c>
      <c r="F7" s="1" t="s">
        <v>245</v>
      </c>
    </row>
    <row r="8" spans="1:6" ht="12.75">
      <c r="A8" s="38">
        <v>1</v>
      </c>
      <c r="B8" s="8" t="s">
        <v>125</v>
      </c>
      <c r="C8" s="46">
        <f>'Stage 2 ark criteria tables 1-8'!$D$19</f>
      </c>
      <c r="D8" s="53"/>
      <c r="E8" s="53"/>
      <c r="F8" s="53"/>
    </row>
    <row r="9" spans="1:6" ht="63.75">
      <c r="A9" s="38">
        <v>2</v>
      </c>
      <c r="B9" s="8" t="s">
        <v>151</v>
      </c>
      <c r="C9" s="46">
        <f>'Stage 2 ark criteria tables 1-8'!$D$29</f>
      </c>
      <c r="D9" s="53"/>
      <c r="E9" s="53"/>
      <c r="F9" s="53"/>
    </row>
    <row r="10" spans="1:6" ht="25.5">
      <c r="A10" s="38">
        <v>3</v>
      </c>
      <c r="B10" s="8" t="s">
        <v>126</v>
      </c>
      <c r="C10" s="46">
        <f>'Stage 2 ark criteria tables 1-8'!$D$43</f>
      </c>
      <c r="D10" s="53"/>
      <c r="E10" s="53"/>
      <c r="F10" s="53"/>
    </row>
    <row r="11" spans="1:6" ht="25.5">
      <c r="A11" s="38">
        <v>4</v>
      </c>
      <c r="B11" s="8" t="s">
        <v>113</v>
      </c>
      <c r="C11" s="46">
        <f>'Stage 2 ark criteria tables 1-8'!$D$53</f>
      </c>
      <c r="D11" s="53"/>
      <c r="E11" s="53"/>
      <c r="F11" s="53"/>
    </row>
    <row r="12" spans="1:6" ht="25.5">
      <c r="A12" s="38">
        <v>5</v>
      </c>
      <c r="B12" s="8" t="s">
        <v>127</v>
      </c>
      <c r="C12" s="46">
        <f>'Stage 2 ark criteria tables 1-8'!$D$65</f>
      </c>
      <c r="D12" s="53"/>
      <c r="E12" s="53"/>
      <c r="F12" s="53"/>
    </row>
    <row r="13" spans="1:6" ht="12.75">
      <c r="A13" s="38">
        <v>6</v>
      </c>
      <c r="B13" s="8" t="s">
        <v>128</v>
      </c>
      <c r="C13" s="46">
        <f>'Stage 2 ark criteria tables 1-8'!$D$73</f>
      </c>
      <c r="D13" s="53"/>
      <c r="E13" s="53"/>
      <c r="F13" s="53"/>
    </row>
    <row r="14" spans="1:6" ht="12.75">
      <c r="A14" s="38">
        <v>7</v>
      </c>
      <c r="B14" s="8" t="s">
        <v>129</v>
      </c>
      <c r="C14" s="46">
        <f>'Stage 2 ark criteria tables 1-8'!$D$81</f>
      </c>
      <c r="D14" s="53"/>
      <c r="E14" s="53"/>
      <c r="F14" s="53"/>
    </row>
    <row r="15" spans="1:6" ht="12.75">
      <c r="A15" s="38">
        <v>8</v>
      </c>
      <c r="B15" s="8" t="s">
        <v>130</v>
      </c>
      <c r="C15" s="46">
        <f>'Stage 2 ark criteria tables 1-8'!$D$89</f>
      </c>
      <c r="D15" s="53"/>
      <c r="E15" s="53"/>
      <c r="F15" s="53"/>
    </row>
    <row r="16" spans="1:6" ht="12.75">
      <c r="A16" s="38">
        <v>9</v>
      </c>
      <c r="B16" s="1" t="s">
        <v>238</v>
      </c>
      <c r="C16" s="42"/>
      <c r="D16" s="53"/>
      <c r="E16" s="53"/>
      <c r="F16" s="53"/>
    </row>
    <row r="17" spans="1:6" ht="12.75">
      <c r="A17" s="38" t="s">
        <v>123</v>
      </c>
      <c r="B17" s="39" t="s">
        <v>229</v>
      </c>
      <c r="C17" s="45">
        <f>'Stage 2 ark criteria table 9'!$D$7</f>
      </c>
      <c r="D17" s="53"/>
      <c r="E17" s="53"/>
      <c r="F17" s="53"/>
    </row>
    <row r="18" spans="1:6" ht="12.75">
      <c r="A18" s="38" t="s">
        <v>124</v>
      </c>
      <c r="B18" s="39" t="s">
        <v>230</v>
      </c>
      <c r="C18" s="45">
        <f>'Stage 2 ark criteria table 9'!$D$15</f>
      </c>
      <c r="D18" s="53"/>
      <c r="E18" s="53"/>
      <c r="F18" s="53"/>
    </row>
    <row r="19" spans="1:6" ht="12.75">
      <c r="A19" s="38" t="s">
        <v>123</v>
      </c>
      <c r="B19" s="39" t="s">
        <v>231</v>
      </c>
      <c r="C19" s="45">
        <f>'Stage 2 ark criteria table 9'!$D$23</f>
      </c>
      <c r="D19" s="53"/>
      <c r="E19" s="53"/>
      <c r="F19" s="53"/>
    </row>
    <row r="20" spans="1:6" ht="12.75">
      <c r="A20" s="38" t="s">
        <v>124</v>
      </c>
      <c r="B20" s="39" t="s">
        <v>232</v>
      </c>
      <c r="C20" s="45" t="str">
        <f>'Stage 2 ark criteria table 9'!$D$31</f>
        <v>best</v>
      </c>
      <c r="D20" s="53"/>
      <c r="E20" s="53"/>
      <c r="F20" s="53"/>
    </row>
    <row r="21" spans="1:6" ht="12.75">
      <c r="A21" s="38" t="s">
        <v>123</v>
      </c>
      <c r="B21" s="39" t="s">
        <v>233</v>
      </c>
      <c r="C21" s="45">
        <f>'Stage 2 ark criteria table 9'!$D$38</f>
      </c>
      <c r="D21" s="53"/>
      <c r="E21" s="53"/>
      <c r="F21" s="53"/>
    </row>
    <row r="22" spans="1:6" ht="12.75">
      <c r="A22" s="38" t="s">
        <v>124</v>
      </c>
      <c r="B22" s="39" t="s">
        <v>234</v>
      </c>
      <c r="C22" s="45">
        <f>'Stage 2 ark criteria table 9'!$D$45</f>
      </c>
      <c r="D22" s="53"/>
      <c r="E22" s="53"/>
      <c r="F22" s="53"/>
    </row>
    <row r="23" spans="2:6" ht="107.25" customHeight="1">
      <c r="B23" s="59" t="s">
        <v>246</v>
      </c>
      <c r="C23" s="149"/>
      <c r="D23" s="150"/>
      <c r="E23" s="150"/>
      <c r="F23" s="151"/>
    </row>
  </sheetData>
  <sheetProtection/>
  <mergeCells count="4">
    <mergeCell ref="C23:F23"/>
    <mergeCell ref="A1:F1"/>
    <mergeCell ref="A2:F2"/>
    <mergeCell ref="A3:F3"/>
  </mergeCells>
  <printOptions/>
  <pageMargins left="0.75" right="0.75" top="1" bottom="1" header="0.5" footer="0.5"/>
  <pageSetup fitToHeight="1" fitToWidth="1" horizontalDpi="600" verticalDpi="600" orientation="portrait" paperSize="9" scale="83" r:id="rId1"/>
  <headerFooter alignWithMargins="0">
    <oddHeader>&amp;L&amp;8Criteria for selecting white-clawed crayfish</oddHeader>
    <oddFooter>&amp;L&amp;"Arial,Italic"&amp;8S Peay
stephanie@crayfish.org.uk&amp;R&amp;8&amp;F; &amp;A
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D14"/>
  <sheetViews>
    <sheetView zoomScalePageLayoutView="0" workbookViewId="0" topLeftCell="A1">
      <selection activeCell="B13" sqref="B13"/>
    </sheetView>
  </sheetViews>
  <sheetFormatPr defaultColWidth="9.140625" defaultRowHeight="12.75"/>
  <cols>
    <col min="1" max="1" width="17.00390625" style="0" customWidth="1"/>
    <col min="2" max="2" width="46.8515625" style="0" customWidth="1"/>
  </cols>
  <sheetData>
    <row r="1" spans="1:3" ht="96" customHeight="1">
      <c r="A1" s="119" t="s">
        <v>239</v>
      </c>
      <c r="B1" s="134"/>
      <c r="C1" s="146"/>
    </row>
    <row r="2" spans="1:3" ht="65.25" customHeight="1">
      <c r="A2" s="96" t="s">
        <v>164</v>
      </c>
      <c r="B2" s="137"/>
      <c r="C2" s="147"/>
    </row>
    <row r="3" spans="1:3" ht="74.25" customHeight="1">
      <c r="A3" s="152" t="s">
        <v>255</v>
      </c>
      <c r="B3" s="137"/>
      <c r="C3" s="147"/>
    </row>
    <row r="4" spans="1:3" ht="127.5" customHeight="1">
      <c r="A4" s="99" t="s">
        <v>165</v>
      </c>
      <c r="B4" s="139"/>
      <c r="C4" s="148"/>
    </row>
    <row r="5" spans="2:4" ht="12.75">
      <c r="B5" s="90" t="s">
        <v>75</v>
      </c>
      <c r="D5" s="48" t="str">
        <f>'Stage 2 ark criteria tables 1-8'!D8</f>
        <v>name</v>
      </c>
    </row>
    <row r="6" spans="2:4" ht="12.75">
      <c r="B6" s="8" t="s">
        <v>147</v>
      </c>
      <c r="D6" s="56">
        <f>'Stage 2 ark criteria tables 1-8'!D9</f>
        <v>1</v>
      </c>
    </row>
    <row r="7" spans="2:4" ht="12.75">
      <c r="B7" s="8" t="s">
        <v>76</v>
      </c>
      <c r="D7" s="48" t="str">
        <f>'Stage 2 ark criteria tables 1-8'!D10</f>
        <v>name</v>
      </c>
    </row>
    <row r="8" spans="1:4" ht="49.5" customHeight="1">
      <c r="A8" s="1" t="s">
        <v>132</v>
      </c>
      <c r="B8" s="2" t="s">
        <v>60</v>
      </c>
      <c r="C8" s="62" t="s">
        <v>114</v>
      </c>
      <c r="D8" s="60" t="s">
        <v>242</v>
      </c>
    </row>
    <row r="9" spans="1:4" ht="36" customHeight="1">
      <c r="A9" s="37" t="s">
        <v>99</v>
      </c>
      <c r="B9" s="4" t="s">
        <v>169</v>
      </c>
      <c r="C9" s="70" t="s">
        <v>100</v>
      </c>
      <c r="D9" s="53"/>
    </row>
    <row r="10" spans="1:4" ht="51">
      <c r="A10" s="37" t="s">
        <v>101</v>
      </c>
      <c r="B10" s="4" t="s">
        <v>170</v>
      </c>
      <c r="C10" s="12" t="s">
        <v>102</v>
      </c>
      <c r="D10" s="53"/>
    </row>
    <row r="11" spans="1:4" ht="76.5">
      <c r="A11" s="37" t="s">
        <v>135</v>
      </c>
      <c r="B11" s="4" t="s">
        <v>166</v>
      </c>
      <c r="C11" s="13" t="s">
        <v>136</v>
      </c>
      <c r="D11" s="53"/>
    </row>
    <row r="12" spans="1:4" ht="87" customHeight="1">
      <c r="A12" s="37" t="s">
        <v>103</v>
      </c>
      <c r="B12" s="4" t="s">
        <v>167</v>
      </c>
      <c r="C12" s="14" t="s">
        <v>137</v>
      </c>
      <c r="D12" s="53"/>
    </row>
    <row r="13" spans="1:4" ht="76.5">
      <c r="A13" s="3"/>
      <c r="B13" s="64" t="s">
        <v>168</v>
      </c>
      <c r="C13" s="11"/>
      <c r="D13" s="53"/>
    </row>
    <row r="14" spans="1:3" ht="101.25" customHeight="1">
      <c r="A14" s="61" t="s">
        <v>62</v>
      </c>
      <c r="B14" s="11"/>
      <c r="C14" s="63"/>
    </row>
  </sheetData>
  <sheetProtection/>
  <mergeCells count="4">
    <mergeCell ref="A1:C1"/>
    <mergeCell ref="A3:C3"/>
    <mergeCell ref="A2:C2"/>
    <mergeCell ref="A4:C4"/>
  </mergeCells>
  <printOptions/>
  <pageMargins left="0.75" right="0.75" top="1" bottom="1" header="0.5" footer="0.5"/>
  <pageSetup fitToHeight="1" fitToWidth="1" horizontalDpi="600" verticalDpi="600" orientation="portrait" paperSize="9" scale="82" r:id="rId1"/>
  <headerFooter alignWithMargins="0">
    <oddHeader>&amp;L&amp;8Criteria for selecting ark sites for white-clawed crayfish</oddHeader>
    <oddFooter>&amp;L&amp;"Arial,Italic"&amp;8S Peay
stephanie@crayfish.org.uk&amp;R&amp;8&amp;F; &amp;A
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48"/>
  <sheetViews>
    <sheetView zoomScalePageLayoutView="0" workbookViewId="0" topLeftCell="A25">
      <selection activeCell="D4" sqref="D4"/>
    </sheetView>
  </sheetViews>
  <sheetFormatPr defaultColWidth="9.140625" defaultRowHeight="12.75"/>
  <cols>
    <col min="1" max="1" width="5.7109375" style="0" customWidth="1"/>
    <col min="2" max="2" width="92.421875" style="0" customWidth="1"/>
  </cols>
  <sheetData>
    <row r="1" ht="12.75">
      <c r="A1" s="5" t="s">
        <v>290</v>
      </c>
    </row>
    <row r="2" spans="1:2" ht="25.5">
      <c r="A2" s="41">
        <v>1</v>
      </c>
      <c r="B2" s="7" t="s">
        <v>172</v>
      </c>
    </row>
    <row r="3" spans="1:2" ht="27.75" customHeight="1">
      <c r="A3" s="41" t="s">
        <v>171</v>
      </c>
      <c r="B3" s="95" t="s">
        <v>198</v>
      </c>
    </row>
    <row r="4" spans="1:2" ht="25.5">
      <c r="A4" s="41">
        <v>2</v>
      </c>
      <c r="B4" s="65" t="s">
        <v>250</v>
      </c>
    </row>
    <row r="5" spans="1:2" ht="25.5">
      <c r="A5" s="41">
        <v>3</v>
      </c>
      <c r="B5" s="65" t="s">
        <v>173</v>
      </c>
    </row>
    <row r="6" spans="1:2" ht="25.5">
      <c r="A6" s="41">
        <v>4</v>
      </c>
      <c r="B6" s="65" t="s">
        <v>174</v>
      </c>
    </row>
    <row r="7" spans="1:2" ht="25.5">
      <c r="A7" s="41" t="s">
        <v>202</v>
      </c>
      <c r="B7" s="65" t="s">
        <v>0</v>
      </c>
    </row>
    <row r="8" spans="1:2" ht="25.5">
      <c r="A8" s="41">
        <v>5</v>
      </c>
      <c r="B8" s="7" t="s">
        <v>177</v>
      </c>
    </row>
    <row r="9" spans="1:2" ht="25.5">
      <c r="A9" s="41">
        <v>6</v>
      </c>
      <c r="B9" s="7" t="s">
        <v>175</v>
      </c>
    </row>
    <row r="10" spans="1:2" ht="12.75">
      <c r="A10" s="41">
        <v>7</v>
      </c>
      <c r="B10" s="7" t="s">
        <v>176</v>
      </c>
    </row>
    <row r="11" spans="1:2" ht="38.25">
      <c r="A11" s="41">
        <v>8</v>
      </c>
      <c r="B11" s="65" t="s">
        <v>178</v>
      </c>
    </row>
    <row r="12" spans="1:2" ht="38.25">
      <c r="A12" s="41">
        <v>9</v>
      </c>
      <c r="B12" s="7" t="s">
        <v>179</v>
      </c>
    </row>
    <row r="13" spans="1:2" ht="51">
      <c r="A13" s="41">
        <v>10</v>
      </c>
      <c r="B13" s="7" t="s">
        <v>270</v>
      </c>
    </row>
    <row r="14" spans="1:2" ht="25.5">
      <c r="A14" s="41">
        <v>11</v>
      </c>
      <c r="B14" s="65" t="s">
        <v>180</v>
      </c>
    </row>
    <row r="15" spans="1:2" ht="25.5">
      <c r="A15" s="41">
        <v>12</v>
      </c>
      <c r="B15" s="7" t="s">
        <v>197</v>
      </c>
    </row>
    <row r="16" spans="1:2" ht="25.5">
      <c r="A16" s="41">
        <v>13</v>
      </c>
      <c r="B16" s="65" t="s">
        <v>196</v>
      </c>
    </row>
    <row r="17" spans="1:2" ht="12.75">
      <c r="A17" s="41">
        <v>14</v>
      </c>
      <c r="B17" s="65" t="s">
        <v>181</v>
      </c>
    </row>
    <row r="18" spans="1:2" ht="51">
      <c r="A18" s="41">
        <v>15</v>
      </c>
      <c r="B18" s="7" t="s">
        <v>182</v>
      </c>
    </row>
    <row r="19" spans="1:2" ht="51">
      <c r="A19" s="41">
        <v>16</v>
      </c>
      <c r="B19" s="65" t="s">
        <v>183</v>
      </c>
    </row>
    <row r="20" spans="1:2" ht="51">
      <c r="A20" s="41">
        <v>17</v>
      </c>
      <c r="B20" s="65" t="s">
        <v>184</v>
      </c>
    </row>
    <row r="21" spans="1:2" ht="25.5">
      <c r="A21" s="41">
        <v>18</v>
      </c>
      <c r="B21" s="65" t="s">
        <v>185</v>
      </c>
    </row>
    <row r="22" spans="1:2" ht="25.5">
      <c r="A22" s="41">
        <v>19</v>
      </c>
      <c r="B22" s="65" t="s">
        <v>186</v>
      </c>
    </row>
    <row r="23" spans="1:2" ht="38.25">
      <c r="A23" s="41">
        <v>20</v>
      </c>
      <c r="B23" s="65" t="s">
        <v>187</v>
      </c>
    </row>
    <row r="24" spans="1:2" ht="25.5">
      <c r="A24" s="41">
        <v>21</v>
      </c>
      <c r="B24" s="65" t="s">
        <v>271</v>
      </c>
    </row>
    <row r="25" spans="1:2" ht="25.5">
      <c r="A25" s="41">
        <v>22</v>
      </c>
      <c r="B25" s="71" t="s">
        <v>195</v>
      </c>
    </row>
    <row r="26" spans="1:2" ht="25.5">
      <c r="A26" s="41">
        <v>23</v>
      </c>
      <c r="B26" s="72" t="s">
        <v>307</v>
      </c>
    </row>
    <row r="27" spans="1:2" ht="27.75" customHeight="1">
      <c r="A27" s="41">
        <v>24</v>
      </c>
      <c r="B27" s="74" t="s">
        <v>194</v>
      </c>
    </row>
    <row r="28" spans="1:2" ht="27.75" customHeight="1">
      <c r="A28" s="41">
        <v>25</v>
      </c>
      <c r="B28" s="74" t="s">
        <v>193</v>
      </c>
    </row>
    <row r="29" spans="1:2" ht="27.75" customHeight="1">
      <c r="A29" s="41">
        <v>26</v>
      </c>
      <c r="B29" s="74" t="s">
        <v>188</v>
      </c>
    </row>
    <row r="30" spans="1:2" ht="25.5">
      <c r="A30" s="41">
        <v>27</v>
      </c>
      <c r="B30" s="72" t="s">
        <v>219</v>
      </c>
    </row>
    <row r="31" spans="1:2" ht="33" customHeight="1">
      <c r="A31" s="41">
        <v>28</v>
      </c>
      <c r="B31" s="72" t="s">
        <v>189</v>
      </c>
    </row>
    <row r="32" spans="1:2" ht="25.5">
      <c r="A32" s="41">
        <v>29</v>
      </c>
      <c r="B32" s="72" t="s">
        <v>190</v>
      </c>
    </row>
    <row r="33" spans="1:2" ht="25.5">
      <c r="A33" s="41">
        <v>30</v>
      </c>
      <c r="B33" s="72" t="s">
        <v>191</v>
      </c>
    </row>
    <row r="34" spans="1:2" ht="19.5" customHeight="1">
      <c r="A34" s="41">
        <v>31</v>
      </c>
      <c r="B34" s="82" t="s">
        <v>241</v>
      </c>
    </row>
    <row r="35" spans="1:2" ht="25.5">
      <c r="A35" s="41">
        <v>32</v>
      </c>
      <c r="B35" s="74" t="s">
        <v>192</v>
      </c>
    </row>
    <row r="36" ht="12.75">
      <c r="B36" s="72"/>
    </row>
    <row r="37" ht="12.75">
      <c r="B37" s="72"/>
    </row>
    <row r="38" ht="12.75">
      <c r="B38" s="72"/>
    </row>
    <row r="39" ht="12.75">
      <c r="B39" s="72"/>
    </row>
    <row r="40" ht="12.75">
      <c r="B40" s="72"/>
    </row>
    <row r="42" ht="12.75">
      <c r="B42" s="72"/>
    </row>
    <row r="43" ht="12.75">
      <c r="B43" s="72"/>
    </row>
    <row r="44" ht="12.75">
      <c r="B44" s="72"/>
    </row>
    <row r="45" ht="12.75">
      <c r="B45" s="72"/>
    </row>
    <row r="46" ht="12.75">
      <c r="B46" s="72"/>
    </row>
    <row r="47" ht="12.75">
      <c r="B47" s="72"/>
    </row>
    <row r="48" ht="12.75">
      <c r="B48" s="73"/>
    </row>
  </sheetData>
  <sheetProtection/>
  <printOptions/>
  <pageMargins left="0.75" right="0.75" top="1" bottom="1" header="0.5" footer="0.5"/>
  <pageSetup fitToHeight="1" fitToWidth="1" horizontalDpi="600" verticalDpi="600" orientation="portrait" paperSize="9" scale="78" r:id="rId1"/>
  <headerFooter alignWithMargins="0">
    <oddHeader>&amp;L&amp;8Criteria for selecting ark sites for white-clawed crayfish</oddHeader>
    <oddFooter>&amp;LS Peay
stephanie@crayfish.org.uk&amp;R&amp;8&amp;F; &amp;A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Peay</dc:creator>
  <cp:keywords/>
  <dc:description/>
  <cp:lastModifiedBy>stephanie</cp:lastModifiedBy>
  <cp:lastPrinted>2009-04-18T20:52:50Z</cp:lastPrinted>
  <dcterms:created xsi:type="dcterms:W3CDTF">2009-01-09T11:13:12Z</dcterms:created>
  <dcterms:modified xsi:type="dcterms:W3CDTF">2013-09-19T14:03:58Z</dcterms:modified>
  <cp:category/>
  <cp:version/>
  <cp:contentType/>
  <cp:contentStatus/>
</cp:coreProperties>
</file>